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talina Merisanu\Desktop\22. sedinta 30 octombrie\Rectificare nr. 9 prin HCL\"/>
    </mc:Choice>
  </mc:AlternateContent>
  <xr:revisionPtr revIDLastSave="0" documentId="13_ncr:1_{C796F3C8-D772-43D6-8BA4-310D892FDAF1}" xr6:coauthVersionLast="47" xr6:coauthVersionMax="47" xr10:uidLastSave="{00000000-0000-0000-0000-000000000000}"/>
  <bookViews>
    <workbookView xWindow="-120" yWindow="-120" windowWidth="29040" windowHeight="15840" firstSheet="1" activeTab="1" xr2:uid="{CABC935A-C8FC-4048-B26B-7FF2DF99333F}"/>
  </bookViews>
  <sheets>
    <sheet name="Anexa 2 FEN" sheetId="1" r:id="rId1"/>
    <sheet name="Anexa 2 FEN urmarire" sheetId="2" r:id="rId2"/>
  </sheets>
  <definedNames>
    <definedName name="_Hlk184984443" localSheetId="0">'Anexa 2 FEN'!#REF!</definedName>
    <definedName name="_Hlk184984443" localSheetId="1">'Anexa 2 FEN urmarire'!#REF!</definedName>
    <definedName name="_Hlk184984461" localSheetId="0">'Anexa 2 FEN'!#REF!</definedName>
    <definedName name="_Hlk184984461" localSheetId="1">'Anexa 2 FEN urmarire'!#REF!</definedName>
    <definedName name="_Hlk184984481" localSheetId="0">'Anexa 2 FEN'!$B$34</definedName>
    <definedName name="_Hlk184984481" localSheetId="1">'Anexa 2 FEN urmarire'!$B$34</definedName>
    <definedName name="_Hlk184984505" localSheetId="0">'Anexa 2 FEN'!#REF!</definedName>
    <definedName name="_Hlk184984505" localSheetId="1">'Anexa 2 FEN urmarire'!#REF!</definedName>
    <definedName name="_Hlk184984531" localSheetId="0">'Anexa 2 FEN'!#REF!</definedName>
    <definedName name="_Hlk184984531" localSheetId="1">'Anexa 2 FEN urmarire'!#REF!</definedName>
    <definedName name="_xlnm.Print_Area" localSheetId="0">'Anexa 2 FEN'!$B$2:$R$48</definedName>
    <definedName name="_xlnm.Print_Area" localSheetId="1">'Anexa 2 FEN urmarire'!$B$2:$R$48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4" i="2" l="1"/>
  <c r="O39" i="2"/>
  <c r="N44" i="2" l="1"/>
  <c r="I44" i="2" s="1"/>
  <c r="N43" i="2"/>
  <c r="K43" i="2"/>
  <c r="K41" i="2" s="1"/>
  <c r="K40" i="2" s="1"/>
  <c r="N42" i="2"/>
  <c r="I42" i="2" s="1"/>
  <c r="R41" i="2"/>
  <c r="R40" i="2" s="1"/>
  <c r="Q41" i="2"/>
  <c r="Q40" i="2" s="1"/>
  <c r="M41" i="2"/>
  <c r="M40" i="2" s="1"/>
  <c r="L41" i="2"/>
  <c r="L40" i="2" s="1"/>
  <c r="J41" i="2"/>
  <c r="J40" i="2" s="1"/>
  <c r="H41" i="2"/>
  <c r="H40" i="2" s="1"/>
  <c r="G41" i="2"/>
  <c r="G40" i="2" s="1"/>
  <c r="N39" i="2"/>
  <c r="I39" i="2" s="1"/>
  <c r="N38" i="2"/>
  <c r="R37" i="2"/>
  <c r="R36" i="2" s="1"/>
  <c r="Q37" i="2"/>
  <c r="Q36" i="2" s="1"/>
  <c r="P37" i="2"/>
  <c r="P36" i="2" s="1"/>
  <c r="O37" i="2"/>
  <c r="O36" i="2" s="1"/>
  <c r="M37" i="2"/>
  <c r="M36" i="2" s="1"/>
  <c r="L37" i="2"/>
  <c r="L36" i="2" s="1"/>
  <c r="K37" i="2"/>
  <c r="K36" i="2" s="1"/>
  <c r="J37" i="2"/>
  <c r="J36" i="2" s="1"/>
  <c r="H37" i="2"/>
  <c r="G37" i="2"/>
  <c r="G36" i="2" s="1"/>
  <c r="R34" i="2"/>
  <c r="R17" i="2" s="1"/>
  <c r="Q34" i="2"/>
  <c r="Q17" i="2" s="1"/>
  <c r="M34" i="2"/>
  <c r="M17" i="2" s="1"/>
  <c r="L34" i="2"/>
  <c r="L17" i="2" s="1"/>
  <c r="K34" i="2"/>
  <c r="K17" i="2" s="1"/>
  <c r="J34" i="2"/>
  <c r="J17" i="2" s="1"/>
  <c r="H34" i="2"/>
  <c r="H17" i="2" s="1"/>
  <c r="G34" i="2"/>
  <c r="G17" i="2" s="1"/>
  <c r="N33" i="2"/>
  <c r="N32" i="2"/>
  <c r="I32" i="2" s="1"/>
  <c r="R31" i="2"/>
  <c r="Q31" i="2"/>
  <c r="P31" i="2"/>
  <c r="O31" i="2"/>
  <c r="M31" i="2"/>
  <c r="L31" i="2"/>
  <c r="K31" i="2"/>
  <c r="J31" i="2"/>
  <c r="H31" i="2"/>
  <c r="G31" i="2"/>
  <c r="N29" i="2"/>
  <c r="I29" i="2" s="1"/>
  <c r="I28" i="2" s="1"/>
  <c r="I27" i="2" s="1"/>
  <c r="R28" i="2"/>
  <c r="R27" i="2" s="1"/>
  <c r="Q28" i="2"/>
  <c r="Q27" i="2" s="1"/>
  <c r="P28" i="2"/>
  <c r="P27" i="2" s="1"/>
  <c r="O28" i="2"/>
  <c r="O27" i="2" s="1"/>
  <c r="M28" i="2"/>
  <c r="M27" i="2" s="1"/>
  <c r="L28" i="2"/>
  <c r="L27" i="2" s="1"/>
  <c r="K28" i="2"/>
  <c r="K27" i="2" s="1"/>
  <c r="J28" i="2"/>
  <c r="J27" i="2" s="1"/>
  <c r="H28" i="2"/>
  <c r="H27" i="2" s="1"/>
  <c r="G28" i="2"/>
  <c r="G27" i="2" s="1"/>
  <c r="R25" i="2"/>
  <c r="R18" i="2" s="1"/>
  <c r="Q25" i="2"/>
  <c r="Q18" i="2" s="1"/>
  <c r="P25" i="2"/>
  <c r="P18" i="2" s="1"/>
  <c r="O25" i="2"/>
  <c r="O18" i="2" s="1"/>
  <c r="N25" i="2"/>
  <c r="N18" i="2" s="1"/>
  <c r="M25" i="2"/>
  <c r="M18" i="2" s="1"/>
  <c r="L25" i="2"/>
  <c r="L18" i="2" s="1"/>
  <c r="K25" i="2"/>
  <c r="K18" i="2" s="1"/>
  <c r="J25" i="2"/>
  <c r="J18" i="2" s="1"/>
  <c r="I25" i="2"/>
  <c r="I18" i="2" s="1"/>
  <c r="H25" i="2"/>
  <c r="G25" i="2"/>
  <c r="N24" i="2"/>
  <c r="I24" i="2" s="1"/>
  <c r="I23" i="2" s="1"/>
  <c r="G24" i="2"/>
  <c r="G23" i="2" s="1"/>
  <c r="R23" i="2"/>
  <c r="Q23" i="2"/>
  <c r="P23" i="2"/>
  <c r="O23" i="2"/>
  <c r="M23" i="2"/>
  <c r="L23" i="2"/>
  <c r="K23" i="2"/>
  <c r="J23" i="2"/>
  <c r="H23" i="2"/>
  <c r="N44" i="1"/>
  <c r="I44" i="1"/>
  <c r="N43" i="1"/>
  <c r="K43" i="1"/>
  <c r="N42" i="1"/>
  <c r="I42" i="1" s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Q40" i="1" s="1"/>
  <c r="P41" i="1"/>
  <c r="P40" i="1" s="1"/>
  <c r="O41" i="1"/>
  <c r="O40" i="1" s="1"/>
  <c r="M41" i="1"/>
  <c r="M40" i="1" s="1"/>
  <c r="L41" i="1"/>
  <c r="L40" i="1" s="1"/>
  <c r="J41" i="1"/>
  <c r="J40" i="1" s="1"/>
  <c r="H41" i="1"/>
  <c r="H40" i="1" s="1"/>
  <c r="G41" i="1"/>
  <c r="G40" i="1" s="1"/>
  <c r="R40" i="1"/>
  <c r="N39" i="1"/>
  <c r="I39" i="1" s="1"/>
  <c r="N38" i="1"/>
  <c r="N37" i="1" s="1"/>
  <c r="N36" i="1" s="1"/>
  <c r="BB37" i="1"/>
  <c r="BB36" i="1" s="1"/>
  <c r="BA37" i="1"/>
  <c r="BA36" i="1" s="1"/>
  <c r="AZ37" i="1"/>
  <c r="AZ36" i="1" s="1"/>
  <c r="AY37" i="1"/>
  <c r="AY36" i="1" s="1"/>
  <c r="AX37" i="1"/>
  <c r="AX36" i="1" s="1"/>
  <c r="AW37" i="1"/>
  <c r="AW36" i="1" s="1"/>
  <c r="AV37" i="1"/>
  <c r="AV36" i="1" s="1"/>
  <c r="AU37" i="1"/>
  <c r="AU36" i="1" s="1"/>
  <c r="AT37" i="1"/>
  <c r="AT36" i="1" s="1"/>
  <c r="AS37" i="1"/>
  <c r="AS36" i="1" s="1"/>
  <c r="AR37" i="1"/>
  <c r="AR36" i="1" s="1"/>
  <c r="AQ37" i="1"/>
  <c r="AQ36" i="1" s="1"/>
  <c r="AP37" i="1"/>
  <c r="AP36" i="1" s="1"/>
  <c r="AO37" i="1"/>
  <c r="AO36" i="1" s="1"/>
  <c r="AN37" i="1"/>
  <c r="AN36" i="1" s="1"/>
  <c r="AM37" i="1"/>
  <c r="AM36" i="1" s="1"/>
  <c r="AL37" i="1"/>
  <c r="AK37" i="1"/>
  <c r="AJ37" i="1"/>
  <c r="AJ36" i="1" s="1"/>
  <c r="AI37" i="1"/>
  <c r="AI36" i="1" s="1"/>
  <c r="AH37" i="1"/>
  <c r="AH36" i="1" s="1"/>
  <c r="AG37" i="1"/>
  <c r="AG36" i="1" s="1"/>
  <c r="AF37" i="1"/>
  <c r="AF36" i="1" s="1"/>
  <c r="AE37" i="1"/>
  <c r="AE36" i="1" s="1"/>
  <c r="AD37" i="1"/>
  <c r="AD36" i="1" s="1"/>
  <c r="AC37" i="1"/>
  <c r="AC36" i="1" s="1"/>
  <c r="AB37" i="1"/>
  <c r="AA37" i="1"/>
  <c r="AA36" i="1" s="1"/>
  <c r="Z37" i="1"/>
  <c r="Y37" i="1"/>
  <c r="X37" i="1"/>
  <c r="X36" i="1" s="1"/>
  <c r="W37" i="1"/>
  <c r="W36" i="1" s="1"/>
  <c r="V37" i="1"/>
  <c r="V36" i="1" s="1"/>
  <c r="U37" i="1"/>
  <c r="U36" i="1" s="1"/>
  <c r="T37" i="1"/>
  <c r="T36" i="1" s="1"/>
  <c r="S37" i="1"/>
  <c r="S36" i="1" s="1"/>
  <c r="R37" i="1"/>
  <c r="R36" i="1" s="1"/>
  <c r="Q37" i="1"/>
  <c r="Q36" i="1" s="1"/>
  <c r="P37" i="1"/>
  <c r="O37" i="1"/>
  <c r="M37" i="1"/>
  <c r="L37" i="1"/>
  <c r="L36" i="1" s="1"/>
  <c r="K37" i="1"/>
  <c r="K36" i="1" s="1"/>
  <c r="J37" i="1"/>
  <c r="J36" i="1" s="1"/>
  <c r="H37" i="1"/>
  <c r="H36" i="1" s="1"/>
  <c r="G37" i="1"/>
  <c r="G36" i="1" s="1"/>
  <c r="AL36" i="1"/>
  <c r="AK36" i="1"/>
  <c r="AB36" i="1"/>
  <c r="Z36" i="1"/>
  <c r="Y36" i="1"/>
  <c r="P36" i="1"/>
  <c r="O35" i="1"/>
  <c r="P35" i="1" s="1"/>
  <c r="P34" i="1" s="1"/>
  <c r="P17" i="1" s="1"/>
  <c r="S34" i="1"/>
  <c r="R34" i="1"/>
  <c r="R17" i="1" s="1"/>
  <c r="Q34" i="1"/>
  <c r="Q17" i="1" s="1"/>
  <c r="M34" i="1"/>
  <c r="L34" i="1"/>
  <c r="K34" i="1"/>
  <c r="J34" i="1"/>
  <c r="H34" i="1"/>
  <c r="H17" i="1" s="1"/>
  <c r="G34" i="1"/>
  <c r="G17" i="1" s="1"/>
  <c r="N33" i="1"/>
  <c r="N32" i="1"/>
  <c r="I32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X30" i="1" s="1"/>
  <c r="W31" i="1"/>
  <c r="W30" i="1" s="1"/>
  <c r="V31" i="1"/>
  <c r="V30" i="1" s="1"/>
  <c r="U31" i="1"/>
  <c r="U30" i="1" s="1"/>
  <c r="T31" i="1"/>
  <c r="T30" i="1" s="1"/>
  <c r="S31" i="1"/>
  <c r="R31" i="1"/>
  <c r="Q31" i="1"/>
  <c r="P31" i="1"/>
  <c r="O31" i="1"/>
  <c r="M31" i="1"/>
  <c r="L31" i="1"/>
  <c r="K31" i="1"/>
  <c r="J31" i="1"/>
  <c r="J30" i="1" s="1"/>
  <c r="H31" i="1"/>
  <c r="G31" i="1"/>
  <c r="Q30" i="1"/>
  <c r="K30" i="1"/>
  <c r="N29" i="1"/>
  <c r="I29" i="1" s="1"/>
  <c r="I28" i="1" s="1"/>
  <c r="I27" i="1" s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W27" i="1" s="1"/>
  <c r="V28" i="1"/>
  <c r="U28" i="1"/>
  <c r="U27" i="1" s="1"/>
  <c r="T28" i="1"/>
  <c r="T27" i="1" s="1"/>
  <c r="S28" i="1"/>
  <c r="S27" i="1" s="1"/>
  <c r="R28" i="1"/>
  <c r="Q28" i="1"/>
  <c r="P28" i="1"/>
  <c r="O28" i="1"/>
  <c r="O27" i="1" s="1"/>
  <c r="N28" i="1"/>
  <c r="N27" i="1" s="1"/>
  <c r="M28" i="1"/>
  <c r="M27" i="1" s="1"/>
  <c r="L28" i="1"/>
  <c r="L27" i="1" s="1"/>
  <c r="K28" i="1"/>
  <c r="K27" i="1" s="1"/>
  <c r="J28" i="1"/>
  <c r="J27" i="1" s="1"/>
  <c r="H28" i="1"/>
  <c r="H27" i="1" s="1"/>
  <c r="G28" i="1"/>
  <c r="V27" i="1"/>
  <c r="R27" i="1"/>
  <c r="Q27" i="1"/>
  <c r="P27" i="1"/>
  <c r="W25" i="1"/>
  <c r="V25" i="1"/>
  <c r="V18" i="1" s="1"/>
  <c r="U25" i="1"/>
  <c r="T25" i="1"/>
  <c r="T18" i="1" s="1"/>
  <c r="S25" i="1"/>
  <c r="S21" i="1" s="1"/>
  <c r="R25" i="1"/>
  <c r="R18" i="1" s="1"/>
  <c r="Q25" i="1"/>
  <c r="P25" i="1"/>
  <c r="P18" i="1" s="1"/>
  <c r="O25" i="1"/>
  <c r="O21" i="1" s="1"/>
  <c r="N25" i="1"/>
  <c r="M25" i="1"/>
  <c r="M18" i="1" s="1"/>
  <c r="L25" i="1"/>
  <c r="K25" i="1"/>
  <c r="K18" i="1" s="1"/>
  <c r="J25" i="1"/>
  <c r="J18" i="1" s="1"/>
  <c r="I25" i="1"/>
  <c r="I18" i="1" s="1"/>
  <c r="H25" i="1"/>
  <c r="H18" i="1" s="1"/>
  <c r="G25" i="1"/>
  <c r="N24" i="1"/>
  <c r="N23" i="1" s="1"/>
  <c r="N21" i="1" s="1"/>
  <c r="I24" i="1"/>
  <c r="I23" i="1" s="1"/>
  <c r="G24" i="1"/>
  <c r="G23" i="1" s="1"/>
  <c r="BB23" i="1"/>
  <c r="BB21" i="1" s="1"/>
  <c r="BA23" i="1"/>
  <c r="BA21" i="1" s="1"/>
  <c r="AZ23" i="1"/>
  <c r="AZ21" i="1" s="1"/>
  <c r="AY23" i="1"/>
  <c r="AY21" i="1" s="1"/>
  <c r="AX23" i="1"/>
  <c r="AX21" i="1" s="1"/>
  <c r="AW23" i="1"/>
  <c r="AV23" i="1"/>
  <c r="AV21" i="1" s="1"/>
  <c r="AU23" i="1"/>
  <c r="AU21" i="1" s="1"/>
  <c r="AT23" i="1"/>
  <c r="AT21" i="1" s="1"/>
  <c r="AS23" i="1"/>
  <c r="AS21" i="1" s="1"/>
  <c r="AR23" i="1"/>
  <c r="AR21" i="1" s="1"/>
  <c r="AQ23" i="1"/>
  <c r="AQ21" i="1" s="1"/>
  <c r="AP23" i="1"/>
  <c r="AP21" i="1" s="1"/>
  <c r="AO23" i="1"/>
  <c r="AO21" i="1" s="1"/>
  <c r="AN23" i="1"/>
  <c r="AN21" i="1" s="1"/>
  <c r="AM23" i="1"/>
  <c r="AM21" i="1" s="1"/>
  <c r="AL23" i="1"/>
  <c r="AL21" i="1" s="1"/>
  <c r="AK23" i="1"/>
  <c r="AK21" i="1" s="1"/>
  <c r="AJ23" i="1"/>
  <c r="AJ21" i="1" s="1"/>
  <c r="AI23" i="1"/>
  <c r="AI21" i="1" s="1"/>
  <c r="AH23" i="1"/>
  <c r="AH21" i="1" s="1"/>
  <c r="AG23" i="1"/>
  <c r="AG21" i="1" s="1"/>
  <c r="AF23" i="1"/>
  <c r="AF21" i="1" s="1"/>
  <c r="AE23" i="1"/>
  <c r="AE21" i="1" s="1"/>
  <c r="AD23" i="1"/>
  <c r="AD21" i="1" s="1"/>
  <c r="AC23" i="1"/>
  <c r="AC21" i="1" s="1"/>
  <c r="AB23" i="1"/>
  <c r="AB21" i="1" s="1"/>
  <c r="AA23" i="1"/>
  <c r="Z23" i="1"/>
  <c r="Z21" i="1" s="1"/>
  <c r="Y23" i="1"/>
  <c r="X23" i="1"/>
  <c r="X21" i="1" s="1"/>
  <c r="W23" i="1"/>
  <c r="W18" i="1" s="1"/>
  <c r="V23" i="1"/>
  <c r="U23" i="1"/>
  <c r="U16" i="1" s="1"/>
  <c r="U15" i="1" s="1"/>
  <c r="T23" i="1"/>
  <c r="T21" i="1" s="1"/>
  <c r="S23" i="1"/>
  <c r="R23" i="1"/>
  <c r="Q23" i="1"/>
  <c r="P23" i="1"/>
  <c r="O23" i="1"/>
  <c r="M23" i="1"/>
  <c r="L23" i="1"/>
  <c r="K23" i="1"/>
  <c r="J23" i="1"/>
  <c r="J21" i="1" s="1"/>
  <c r="H23" i="1"/>
  <c r="H21" i="1" s="1"/>
  <c r="AW21" i="1"/>
  <c r="AA21" i="1"/>
  <c r="Y21" i="1"/>
  <c r="L21" i="1"/>
  <c r="O18" i="1"/>
  <c r="N18" i="1"/>
  <c r="L18" i="1"/>
  <c r="W17" i="1"/>
  <c r="V17" i="1"/>
  <c r="U17" i="1"/>
  <c r="T17" i="1"/>
  <c r="L17" i="1"/>
  <c r="K17" i="1"/>
  <c r="J17" i="1"/>
  <c r="J21" i="2" l="1"/>
  <c r="G30" i="2"/>
  <c r="G30" i="1"/>
  <c r="H30" i="2"/>
  <c r="J30" i="2"/>
  <c r="I38" i="1"/>
  <c r="I37" i="1" s="1"/>
  <c r="I36" i="1" s="1"/>
  <c r="M30" i="1"/>
  <c r="Q16" i="1"/>
  <c r="P21" i="1"/>
  <c r="R21" i="1"/>
  <c r="BO15" i="1" s="1"/>
  <c r="I43" i="1"/>
  <c r="I41" i="1" s="1"/>
  <c r="R30" i="1"/>
  <c r="Q21" i="1"/>
  <c r="BN15" i="1" s="1"/>
  <c r="BN16" i="1" s="1"/>
  <c r="M21" i="1"/>
  <c r="V16" i="1"/>
  <c r="V15" i="1" s="1"/>
  <c r="G21" i="1"/>
  <c r="J16" i="1"/>
  <c r="J15" i="1" s="1"/>
  <c r="BG16" i="1" s="1"/>
  <c r="U21" i="1"/>
  <c r="G16" i="1"/>
  <c r="M17" i="1"/>
  <c r="R21" i="2"/>
  <c r="T16" i="1"/>
  <c r="T15" i="1" s="1"/>
  <c r="N35" i="1"/>
  <c r="N34" i="1" s="1"/>
  <c r="K41" i="1"/>
  <c r="H16" i="1"/>
  <c r="H15" i="1" s="1"/>
  <c r="BG15" i="1"/>
  <c r="N31" i="1"/>
  <c r="W16" i="1"/>
  <c r="W15" i="1" s="1"/>
  <c r="V21" i="1"/>
  <c r="W21" i="1"/>
  <c r="L16" i="1"/>
  <c r="L15" i="1" s="1"/>
  <c r="O16" i="1"/>
  <c r="O36" i="1"/>
  <c r="N23" i="2"/>
  <c r="N21" i="2" s="1"/>
  <c r="M30" i="2"/>
  <c r="M16" i="2"/>
  <c r="M15" i="2" s="1"/>
  <c r="G16" i="2"/>
  <c r="Q30" i="2"/>
  <c r="I43" i="2"/>
  <c r="I41" i="2" s="1"/>
  <c r="I40" i="2" s="1"/>
  <c r="K16" i="2"/>
  <c r="K15" i="2" s="1"/>
  <c r="Q21" i="2"/>
  <c r="N41" i="2"/>
  <c r="N40" i="2" s="1"/>
  <c r="H16" i="2"/>
  <c r="G21" i="2"/>
  <c r="L21" i="2"/>
  <c r="N31" i="2"/>
  <c r="J16" i="2"/>
  <c r="J15" i="2" s="1"/>
  <c r="O21" i="2"/>
  <c r="H36" i="2"/>
  <c r="K21" i="2"/>
  <c r="L30" i="2"/>
  <c r="P21" i="2"/>
  <c r="H21" i="2"/>
  <c r="R16" i="2"/>
  <c r="R15" i="2" s="1"/>
  <c r="N37" i="2"/>
  <c r="N36" i="2" s="1"/>
  <c r="M21" i="2"/>
  <c r="R30" i="2"/>
  <c r="I21" i="2"/>
  <c r="L16" i="2"/>
  <c r="L15" i="2" s="1"/>
  <c r="I38" i="2"/>
  <c r="I37" i="2" s="1"/>
  <c r="I36" i="2" s="1"/>
  <c r="K30" i="2"/>
  <c r="G18" i="2"/>
  <c r="N28" i="2"/>
  <c r="H18" i="2"/>
  <c r="Q16" i="2"/>
  <c r="Q15" i="2" s="1"/>
  <c r="I33" i="2"/>
  <c r="I31" i="2" s="1"/>
  <c r="P16" i="1"/>
  <c r="P15" i="1" s="1"/>
  <c r="N41" i="1"/>
  <c r="N40" i="1" s="1"/>
  <c r="M16" i="1"/>
  <c r="M15" i="1" s="1"/>
  <c r="M36" i="1"/>
  <c r="N16" i="1"/>
  <c r="BI15" i="1"/>
  <c r="P30" i="1"/>
  <c r="BM15" i="1" s="1"/>
  <c r="I21" i="1"/>
  <c r="K21" i="1"/>
  <c r="H30" i="1"/>
  <c r="BE15" i="1" s="1"/>
  <c r="BE16" i="1" s="1"/>
  <c r="Q18" i="1"/>
  <c r="Q15" i="1" s="1"/>
  <c r="G18" i="1"/>
  <c r="G27" i="1"/>
  <c r="BD15" i="1" s="1"/>
  <c r="L30" i="1"/>
  <c r="O34" i="1"/>
  <c r="U18" i="1"/>
  <c r="I33" i="1"/>
  <c r="I31" i="1" s="1"/>
  <c r="R16" i="1"/>
  <c r="R15" i="1" s="1"/>
  <c r="I40" i="1" l="1"/>
  <c r="I16" i="1"/>
  <c r="BI16" i="1"/>
  <c r="BJ15" i="1"/>
  <c r="BO16" i="1"/>
  <c r="G15" i="1"/>
  <c r="N17" i="1"/>
  <c r="N15" i="1" s="1"/>
  <c r="N30" i="1"/>
  <c r="BK15" i="1" s="1"/>
  <c r="BD16" i="1"/>
  <c r="I35" i="1"/>
  <c r="I34" i="1" s="1"/>
  <c r="I17" i="1" s="1"/>
  <c r="BJ16" i="1"/>
  <c r="K16" i="1"/>
  <c r="K15" i="1" s="1"/>
  <c r="K40" i="1"/>
  <c r="BH15" i="1" s="1"/>
  <c r="BH16" i="1" s="1"/>
  <c r="G15" i="2"/>
  <c r="H15" i="2"/>
  <c r="N27" i="2"/>
  <c r="N16" i="2"/>
  <c r="I16" i="2"/>
  <c r="BM16" i="1"/>
  <c r="O17" i="1"/>
  <c r="O15" i="1" s="1"/>
  <c r="O30" i="1"/>
  <c r="BL15" i="1" s="1"/>
  <c r="BL16" i="1" s="1"/>
  <c r="I30" i="1" l="1"/>
  <c r="BF15" i="1" s="1"/>
  <c r="I15" i="1"/>
  <c r="BK16" i="1"/>
  <c r="BF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U44" authorId="0" shapeId="0" xr:uid="{5E0BBE58-438D-4C0C-B471-DD3759E74032}">
      <text>
        <r>
          <rPr>
            <b/>
            <sz val="9"/>
            <color indexed="81"/>
            <rFont val="Tahoma"/>
            <charset val="1"/>
          </rPr>
          <t>Ctr. 16576/24.03.2025 
executie lucrari
RDD CONS SRL</t>
        </r>
      </text>
    </comment>
    <comment ref="V44" authorId="0" shapeId="0" xr:uid="{85C29D4C-62A6-4945-A51F-62C8D638E2FB}">
      <text>
        <r>
          <rPr>
            <b/>
            <sz val="9"/>
            <color indexed="81"/>
            <rFont val="Tahoma"/>
            <charset val="1"/>
          </rPr>
          <t>Ctr. 18073/02.04.2025
dirigentie de santier
INTEGRAL DESIGN SRL
durata pana la terminarea lucrarilor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<sst xmlns="http://schemas.openxmlformats.org/spreadsheetml/2006/main" count="179" uniqueCount="83">
  <si>
    <t xml:space="preserve"> </t>
  </si>
  <si>
    <t>UAT MUNICIPIULUI VULCAN</t>
  </si>
  <si>
    <t xml:space="preserve">LISTA OBIECTIVELOR DE INVESTIII CU FINANȚARE DIN FONDURI EXTERNE NERAMBURSABILE ȘI DIN BUGETUL LOCAL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</si>
  <si>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</si>
  <si>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pe anul 2025</t>
  </si>
  <si>
    <t>MII LEI</t>
  </si>
  <si>
    <t>Nr. crt.</t>
  </si>
  <si>
    <t>Denumirea obiectivelor de investiţii</t>
  </si>
  <si>
    <t>Valoarea totala la data aprobarii investitiei</t>
  </si>
  <si>
    <t>Valoarea totala actualizata</t>
  </si>
  <si>
    <t>Cheltuieli totale</t>
  </si>
  <si>
    <t>finanţate din</t>
  </si>
  <si>
    <t>Capacitaţi</t>
  </si>
  <si>
    <t>Termen PIF</t>
  </si>
  <si>
    <t xml:space="preserve">Achitat  Proiect angaj </t>
  </si>
  <si>
    <t xml:space="preserve">plati in 2022 </t>
  </si>
  <si>
    <t>Surse proprii</t>
  </si>
  <si>
    <t>Credite bancare interne</t>
  </si>
  <si>
    <t>Credite bancare externe</t>
  </si>
  <si>
    <r>
      <t>Alte surse constituite conform legii/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PNRR</t>
    </r>
  </si>
  <si>
    <t>Total alocatii bugetare 2025</t>
  </si>
  <si>
    <t>din care:</t>
  </si>
  <si>
    <t>contributie buget local</t>
  </si>
  <si>
    <t>pe seama transferurilor de la bugetul de stat</t>
  </si>
  <si>
    <t>TOTAL, din care:</t>
  </si>
  <si>
    <t>A</t>
  </si>
  <si>
    <t>LUCRĂRI IN CONTINUARE</t>
  </si>
  <si>
    <t>B</t>
  </si>
  <si>
    <t>LUCRĂRI NOI</t>
  </si>
  <si>
    <t>C</t>
  </si>
  <si>
    <t>ALTE CHELTUIELI DE INVESTIŢII</t>
  </si>
  <si>
    <t>43,5+276</t>
  </si>
  <si>
    <t>CAPITOLUL 65 ÎNVĂȚĂMÂNT</t>
  </si>
  <si>
    <t>A1</t>
  </si>
  <si>
    <t>Dotarea cu mobilier,materiale didactice si echipamente digitale a scolilor  din Municipiul Vulcan ,judetul Hunedoara</t>
  </si>
  <si>
    <t>65.50.61 PNRR</t>
  </si>
  <si>
    <t>nerambursat</t>
  </si>
  <si>
    <t xml:space="preserve">0,19 mii </t>
  </si>
  <si>
    <t>hcl 124/2020</t>
  </si>
  <si>
    <t>CAPITOLUL 66 SĂNĂTATE</t>
  </si>
  <si>
    <t xml:space="preserve">Modernizarea  ambulatoriului din municipiul Vulcan </t>
  </si>
  <si>
    <r>
      <t xml:space="preserve">66.06 56 FEDR     </t>
    </r>
    <r>
      <rPr>
        <b/>
        <sz val="11"/>
        <rFont val="Arial"/>
        <family val="2"/>
      </rPr>
      <t xml:space="preserve"> SMIS 323061</t>
    </r>
  </si>
  <si>
    <t xml:space="preserve">168,85 mii </t>
  </si>
  <si>
    <t xml:space="preserve">hcl 19/2020         </t>
  </si>
  <si>
    <t xml:space="preserve">credit </t>
  </si>
  <si>
    <t>CAPITOLUL 70  LOCUIȚE, SERVICII ȘI DEZVOLTARE PUBLICĂ</t>
  </si>
  <si>
    <t>Reabilitare termică blocuri - Un plus de căldură pentru cetățeni cod SMIS 324393</t>
  </si>
  <si>
    <r>
      <t xml:space="preserve">70.50.56 FEDR </t>
    </r>
    <r>
      <rPr>
        <b/>
        <sz val="11"/>
        <rFont val="Arial"/>
        <family val="2"/>
      </rPr>
      <t>SMIS 324393</t>
    </r>
  </si>
  <si>
    <t xml:space="preserve">882,11 mii </t>
  </si>
  <si>
    <t>hcl 60/2019+hcl 80/2022</t>
  </si>
  <si>
    <t>17 STUDIU???</t>
  </si>
  <si>
    <t>A2</t>
  </si>
  <si>
    <r>
      <rPr>
        <b/>
        <sz val="11"/>
        <rFont val="Arial"/>
        <family val="2"/>
      </rPr>
      <t xml:space="preserve"> PNRR</t>
    </r>
    <r>
      <rPr>
        <sz val="11"/>
        <rFont val="Arial"/>
        <family val="2"/>
      </rPr>
      <t xml:space="preserve"> Actualizarea in format GIS a PUG si a RLU a mun Vulcan</t>
    </r>
  </si>
  <si>
    <t>70.50.60 70.50.61 PNRR</t>
  </si>
  <si>
    <t xml:space="preserve">LUCRĂRI NOI </t>
  </si>
  <si>
    <t>B1</t>
  </si>
  <si>
    <t xml:space="preserve">Regenerarea spațiilor verzi in municipiul Vulcan </t>
  </si>
  <si>
    <r>
      <t xml:space="preserve">70.50 56 FEDR </t>
    </r>
    <r>
      <rPr>
        <b/>
        <sz val="11"/>
        <rFont val="Arial"/>
        <family val="2"/>
      </rPr>
      <t>SMIS 335167</t>
    </r>
  </si>
  <si>
    <t>CAPITOLUL 74 PROTECTIA MEDIULUI</t>
  </si>
  <si>
    <t>Construire de insule ecologice digitalizate supraterane in municipiul Vulcan,jud hunedoara</t>
  </si>
  <si>
    <t>74.50.61 PNRR</t>
  </si>
  <si>
    <t>Infiintarea unui centru de colectare prin aport voluntar in  municipiul Vulcan jud. Hunedoara</t>
  </si>
  <si>
    <t>74.05.61 PNRR</t>
  </si>
  <si>
    <t>CAPITOLUL 84  TRANSPORTURI</t>
  </si>
  <si>
    <r>
      <t xml:space="preserve">„ Linia verde de autobuze electrice între Petrila – Petroșani –Aninoasa – Vulcan – Lupeni – Uricani Green Line Valea Jiului’’ </t>
    </r>
    <r>
      <rPr>
        <b/>
        <sz val="11"/>
        <rFont val="Arial"/>
        <family val="2"/>
      </rPr>
      <t>Componenta 1</t>
    </r>
    <r>
      <rPr>
        <sz val="11"/>
        <rFont val="Arial"/>
        <family val="2"/>
      </rPr>
      <t xml:space="preserve"> - „cod SMIS 326811</t>
    </r>
  </si>
  <si>
    <r>
      <t xml:space="preserve">84.03.02  56.01 FEDR                      </t>
    </r>
    <r>
      <rPr>
        <b/>
        <sz val="11"/>
        <rFont val="Arial"/>
        <family val="2"/>
      </rPr>
      <t>SMIS 326811</t>
    </r>
  </si>
  <si>
    <t>hcl 92/2019</t>
  </si>
  <si>
    <r>
      <t xml:space="preserve">„ Linia verde de autobuze electrice între Petrila – Petroșani –Aninoasa – Vulcan – Lupeni – Uricani Green Line Valea Jiului’’ </t>
    </r>
    <r>
      <rPr>
        <b/>
        <sz val="11"/>
        <rFont val="Arial"/>
        <family val="2"/>
      </rPr>
      <t xml:space="preserve">Componenta 2 </t>
    </r>
    <r>
      <rPr>
        <sz val="11"/>
        <rFont val="Arial"/>
        <family val="2"/>
      </rPr>
      <t>- „cod SMIS 325856</t>
    </r>
  </si>
  <si>
    <r>
      <t xml:space="preserve">84.03.02 56.01 FEDR                        </t>
    </r>
    <r>
      <rPr>
        <b/>
        <sz val="11"/>
        <rFont val="Arial"/>
        <family val="2"/>
      </rPr>
      <t>SMIS 325856</t>
    </r>
  </si>
  <si>
    <t>hcl 93/2019</t>
  </si>
  <si>
    <t>A3</t>
  </si>
  <si>
    <t>Mobilitatea urbana verde  dezvoltarea retelei de piste pentru biciclete in municipiul Vulcan</t>
  </si>
  <si>
    <r>
      <t xml:space="preserve">84.03.60 </t>
    </r>
    <r>
      <rPr>
        <b/>
        <sz val="11"/>
        <rFont val="Arial"/>
        <family val="2"/>
      </rPr>
      <t>PNRR</t>
    </r>
  </si>
  <si>
    <t>Primar</t>
  </si>
  <si>
    <t>CONTRASEMNEAZĂ : SECRETAR GENERAL</t>
  </si>
  <si>
    <t>ec Merisanu Cristian Ion</t>
  </si>
  <si>
    <t>JR. ROGOBETE MIHAELA</t>
  </si>
  <si>
    <t>Anexa 5 la PH .........................................</t>
  </si>
  <si>
    <t>Anexa 2 la HCL  181/2025</t>
  </si>
  <si>
    <t>Consilier local</t>
  </si>
  <si>
    <t xml:space="preserve">Ciobanu Alexandru </t>
  </si>
  <si>
    <t>Contrasemnează secretar general</t>
  </si>
  <si>
    <t>Rogobete Mihaela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</si>
</sst>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0"/>
      <name val="Arial"/>
      <family val="2"/>
    </font>
    <font>
      <sz val="10"/>
      <name val="Arial"/>
      <charset val="238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0"/>
      <name val="Arial"/>
      <family val="2"/>
      <charset val="238"/>
    </font>
    <font>
      <b/>
      <i/>
      <sz val="11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rgb="FFFF0000"/>
      <name val="Arial"/>
      <family val="2"/>
    </font>
    <font>
      <b/>
      <sz val="11"/>
      <color theme="0"/>
      <name val="Arial"/>
      <family val="2"/>
    </font>
    <font>
      <sz val="11"/>
      <color rgb="FF000066"/>
      <name val="Arial"/>
      <family val="2"/>
    </font>
    <font>
      <b/>
      <sz val="11"/>
      <color indexed="12"/>
      <name val="Arial"/>
      <family val="2"/>
    </font>
    <font>
      <b/>
      <sz val="11"/>
      <color rgb="FF0070C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7">
    <xf numFmtId="0" fontId="0" fillId="0" borderId="0" xfId="0"/>
    <xf numFmtId="0" fontId="2" fillId="0" borderId="0" xfId="1" applyFont="1" applyAlignment="1">
      <alignment wrapText="1"/>
    </xf>
    <xf numFmtId="164" fontId="3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right"/>
    </xf>
    <xf numFmtId="164" fontId="2" fillId="0" borderId="0" xfId="2" applyNumberFormat="1" applyFont="1" applyAlignment="1">
      <alignment horizontal="right"/>
    </xf>
    <xf numFmtId="3" fontId="2" fillId="0" borderId="0" xfId="2" applyNumberFormat="1" applyFont="1" applyAlignment="1">
      <alignment wrapText="1"/>
    </xf>
    <xf numFmtId="0" fontId="3" fillId="0" borderId="0" xfId="1" applyFont="1"/>
    <xf numFmtId="0" fontId="2" fillId="0" borderId="0" xfId="1" applyFont="1" applyAlignment="1">
      <alignment horizontal="center" wrapText="1"/>
    </xf>
    <xf numFmtId="164" fontId="2" fillId="0" borderId="0" xfId="1" applyNumberFormat="1" applyFont="1" applyAlignment="1">
      <alignment horizontal="right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3" fontId="2" fillId="0" borderId="0" xfId="1" applyNumberFormat="1" applyFont="1" applyAlignment="1">
      <alignment horizontal="righ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2" fillId="0" borderId="0" xfId="1" applyFont="1"/>
    <xf numFmtId="14" fontId="3" fillId="0" borderId="0" xfId="1" applyNumberFormat="1" applyFont="1" applyAlignment="1">
      <alignment horizontal="center" vertical="center" wrapText="1"/>
    </xf>
    <xf numFmtId="164" fontId="6" fillId="0" borderId="0" xfId="1" applyNumberFormat="1" applyFont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/>
    <xf numFmtId="0" fontId="3" fillId="0" borderId="2" xfId="1" applyFont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1" fontId="3" fillId="0" borderId="2" xfId="1" applyNumberFormat="1" applyFont="1" applyBorder="1" applyAlignment="1">
      <alignment horizontal="center"/>
    </xf>
    <xf numFmtId="3" fontId="3" fillId="0" borderId="2" xfId="1" applyNumberFormat="1" applyFont="1" applyBorder="1" applyAlignment="1">
      <alignment horizontal="center"/>
    </xf>
    <xf numFmtId="3" fontId="3" fillId="0" borderId="2" xfId="1" applyNumberFormat="1" applyFont="1" applyBorder="1" applyAlignment="1">
      <alignment horizontal="center" wrapText="1"/>
    </xf>
    <xf numFmtId="3" fontId="3" fillId="0" borderId="7" xfId="1" applyNumberFormat="1" applyFont="1" applyBorder="1" applyAlignment="1">
      <alignment horizontal="center" wrapText="1"/>
    </xf>
    <xf numFmtId="1" fontId="3" fillId="2" borderId="2" xfId="1" applyNumberFormat="1" applyFont="1" applyFill="1" applyBorder="1" applyAlignment="1">
      <alignment horizontal="center"/>
    </xf>
    <xf numFmtId="1" fontId="3" fillId="2" borderId="5" xfId="1" applyNumberFormat="1" applyFont="1" applyFill="1" applyBorder="1" applyAlignment="1">
      <alignment horizontal="center"/>
    </xf>
    <xf numFmtId="1" fontId="3" fillId="0" borderId="0" xfId="1" applyNumberFormat="1" applyFont="1" applyAlignment="1">
      <alignment horizontal="center"/>
    </xf>
    <xf numFmtId="4" fontId="2" fillId="3" borderId="2" xfId="1" applyNumberFormat="1" applyFont="1" applyFill="1" applyBorder="1" applyAlignment="1">
      <alignment horizontal="center" vertical="center"/>
    </xf>
    <xf numFmtId="4" fontId="2" fillId="3" borderId="2" xfId="1" applyNumberFormat="1" applyFont="1" applyFill="1" applyBorder="1" applyAlignment="1">
      <alignment horizontal="center" vertical="center" wrapText="1"/>
    </xf>
    <xf numFmtId="4" fontId="2" fillId="3" borderId="3" xfId="1" applyNumberFormat="1" applyFont="1" applyFill="1" applyBorder="1" applyAlignment="1">
      <alignment horizontal="center" vertical="center"/>
    </xf>
    <xf numFmtId="4" fontId="2" fillId="3" borderId="4" xfId="1" applyNumberFormat="1" applyFont="1" applyFill="1" applyBorder="1" applyAlignment="1">
      <alignment horizontal="center" vertical="center"/>
    </xf>
    <xf numFmtId="4" fontId="3" fillId="0" borderId="0" xfId="1" applyNumberFormat="1" applyFont="1" applyAlignment="1">
      <alignment vertical="center"/>
    </xf>
    <xf numFmtId="4" fontId="2" fillId="4" borderId="2" xfId="1" applyNumberFormat="1" applyFont="1" applyFill="1" applyBorder="1" applyAlignment="1">
      <alignment horizontal="center" vertical="center"/>
    </xf>
    <xf numFmtId="4" fontId="2" fillId="4" borderId="2" xfId="1" applyNumberFormat="1" applyFont="1" applyFill="1" applyBorder="1" applyAlignment="1">
      <alignment horizontal="center" vertical="center" wrapText="1"/>
    </xf>
    <xf numFmtId="4" fontId="2" fillId="4" borderId="5" xfId="1" applyNumberFormat="1" applyFont="1" applyFill="1" applyBorder="1" applyAlignment="1">
      <alignment horizontal="center" vertical="center"/>
    </xf>
    <xf numFmtId="4" fontId="3" fillId="5" borderId="0" xfId="1" applyNumberFormat="1" applyFont="1" applyFill="1" applyAlignment="1">
      <alignment vertical="center"/>
    </xf>
    <xf numFmtId="4" fontId="2" fillId="6" borderId="2" xfId="1" applyNumberFormat="1" applyFont="1" applyFill="1" applyBorder="1" applyAlignment="1">
      <alignment horizontal="center" vertical="center"/>
    </xf>
    <xf numFmtId="4" fontId="2" fillId="6" borderId="2" xfId="1" applyNumberFormat="1" applyFont="1" applyFill="1" applyBorder="1" applyAlignment="1">
      <alignment horizontal="center" vertical="center" wrapText="1"/>
    </xf>
    <xf numFmtId="4" fontId="2" fillId="6" borderId="5" xfId="1" applyNumberFormat="1" applyFont="1" applyFill="1" applyBorder="1" applyAlignment="1">
      <alignment horizontal="center" vertical="center"/>
    </xf>
    <xf numFmtId="4" fontId="2" fillId="5" borderId="2" xfId="1" applyNumberFormat="1" applyFont="1" applyFill="1" applyBorder="1" applyAlignment="1">
      <alignment horizontal="center" vertical="center"/>
    </xf>
    <xf numFmtId="4" fontId="2" fillId="5" borderId="2" xfId="1" applyNumberFormat="1" applyFont="1" applyFill="1" applyBorder="1" applyAlignment="1">
      <alignment horizontal="center" vertical="center" wrapText="1"/>
    </xf>
    <xf numFmtId="4" fontId="2" fillId="5" borderId="5" xfId="1" applyNumberFormat="1" applyFont="1" applyFill="1" applyBorder="1" applyAlignment="1">
      <alignment horizontal="center" vertical="center"/>
    </xf>
    <xf numFmtId="0" fontId="7" fillId="7" borderId="2" xfId="1" applyFont="1" applyFill="1" applyBorder="1" applyAlignment="1">
      <alignment horizontal="center" vertical="center"/>
    </xf>
    <xf numFmtId="0" fontId="7" fillId="7" borderId="2" xfId="1" applyFont="1" applyFill="1" applyBorder="1" applyAlignment="1">
      <alignment horizontal="center" vertical="center" wrapText="1"/>
    </xf>
    <xf numFmtId="3" fontId="7" fillId="7" borderId="2" xfId="1" applyNumberFormat="1" applyFont="1" applyFill="1" applyBorder="1" applyAlignment="1">
      <alignment horizontal="center" vertical="center"/>
    </xf>
    <xf numFmtId="3" fontId="8" fillId="7" borderId="2" xfId="1" applyNumberFormat="1" applyFont="1" applyFill="1" applyBorder="1" applyAlignment="1">
      <alignment horizontal="center" vertical="center"/>
    </xf>
    <xf numFmtId="3" fontId="7" fillId="7" borderId="2" xfId="1" applyNumberFormat="1" applyFont="1" applyFill="1" applyBorder="1" applyAlignment="1">
      <alignment horizontal="center" vertical="center" wrapText="1"/>
    </xf>
    <xf numFmtId="3" fontId="7" fillId="7" borderId="0" xfId="1" applyNumberFormat="1" applyFont="1" applyFill="1" applyAlignment="1">
      <alignment horizontal="center" vertical="center" wrapText="1"/>
    </xf>
    <xf numFmtId="0" fontId="3" fillId="8" borderId="2" xfId="1" applyFont="1" applyFill="1" applyBorder="1" applyAlignment="1">
      <alignment vertical="center"/>
    </xf>
    <xf numFmtId="0" fontId="3" fillId="8" borderId="5" xfId="1" applyFont="1" applyFill="1" applyBorder="1" applyAlignment="1">
      <alignment vertical="center"/>
    </xf>
    <xf numFmtId="3" fontId="3" fillId="8" borderId="2" xfId="1" applyNumberFormat="1" applyFont="1" applyFill="1" applyBorder="1" applyAlignment="1">
      <alignment vertical="center"/>
    </xf>
    <xf numFmtId="0" fontId="3" fillId="0" borderId="0" xfId="1" applyFont="1" applyAlignment="1">
      <alignment vertical="center"/>
    </xf>
    <xf numFmtId="4" fontId="2" fillId="9" borderId="2" xfId="1" applyNumberFormat="1" applyFont="1" applyFill="1" applyBorder="1" applyAlignment="1">
      <alignment horizontal="center" vertical="center"/>
    </xf>
    <xf numFmtId="4" fontId="3" fillId="9" borderId="2" xfId="1" applyNumberFormat="1" applyFont="1" applyFill="1" applyBorder="1" applyAlignment="1">
      <alignment horizontal="center" vertical="center" wrapText="1"/>
    </xf>
    <xf numFmtId="4" fontId="3" fillId="9" borderId="2" xfId="1" applyNumberFormat="1" applyFont="1" applyFill="1" applyBorder="1" applyAlignment="1">
      <alignment horizontal="center" vertical="center"/>
    </xf>
    <xf numFmtId="4" fontId="3" fillId="9" borderId="5" xfId="1" applyNumberFormat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vertical="center"/>
    </xf>
    <xf numFmtId="0" fontId="9" fillId="2" borderId="2" xfId="1" applyFont="1" applyFill="1" applyBorder="1" applyAlignment="1">
      <alignment vertical="center"/>
    </xf>
    <xf numFmtId="4" fontId="9" fillId="2" borderId="2" xfId="1" applyNumberFormat="1" applyFont="1" applyFill="1" applyBorder="1" applyAlignment="1">
      <alignment vertical="center"/>
    </xf>
    <xf numFmtId="0" fontId="2" fillId="0" borderId="0" xfId="1" applyFont="1" applyAlignment="1">
      <alignment vertical="center"/>
    </xf>
    <xf numFmtId="3" fontId="2" fillId="10" borderId="2" xfId="1" applyNumberFormat="1" applyFont="1" applyFill="1" applyBorder="1" applyAlignment="1">
      <alignment horizontal="center" vertical="center"/>
    </xf>
    <xf numFmtId="0" fontId="3" fillId="10" borderId="2" xfId="1" applyFont="1" applyFill="1" applyBorder="1" applyAlignment="1">
      <alignment horizontal="center" vertical="center" wrapText="1"/>
    </xf>
    <xf numFmtId="4" fontId="2" fillId="10" borderId="2" xfId="1" applyNumberFormat="1" applyFont="1" applyFill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 vertical="center"/>
    </xf>
    <xf numFmtId="4" fontId="2" fillId="0" borderId="2" xfId="1" applyNumberFormat="1" applyFont="1" applyBorder="1" applyAlignment="1">
      <alignment horizontal="center" vertical="center"/>
    </xf>
    <xf numFmtId="4" fontId="2" fillId="10" borderId="5" xfId="1" applyNumberFormat="1" applyFont="1" applyFill="1" applyBorder="1" applyAlignment="1">
      <alignment horizontal="center" vertical="center"/>
    </xf>
    <xf numFmtId="4" fontId="9" fillId="2" borderId="8" xfId="1" applyNumberFormat="1" applyFont="1" applyFill="1" applyBorder="1" applyAlignment="1">
      <alignment vertical="center"/>
    </xf>
    <xf numFmtId="0" fontId="10" fillId="0" borderId="0" xfId="1" applyFont="1" applyAlignment="1">
      <alignment vertical="center"/>
    </xf>
    <xf numFmtId="3" fontId="2" fillId="4" borderId="2" xfId="1" applyNumberFormat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 wrapText="1"/>
    </xf>
    <xf numFmtId="3" fontId="3" fillId="0" borderId="2" xfId="1" applyNumberFormat="1" applyFont="1" applyBorder="1" applyAlignment="1">
      <alignment horizontal="center" vertical="center"/>
    </xf>
    <xf numFmtId="4" fontId="3" fillId="0" borderId="2" xfId="1" quotePrefix="1" applyNumberFormat="1" applyFont="1" applyBorder="1" applyAlignment="1">
      <alignment horizontal="center" vertical="center"/>
    </xf>
    <xf numFmtId="4" fontId="3" fillId="0" borderId="2" xfId="1" applyNumberFormat="1" applyFont="1" applyBorder="1" applyAlignment="1">
      <alignment horizontal="center" vertical="center"/>
    </xf>
    <xf numFmtId="4" fontId="3" fillId="0" borderId="2" xfId="1" quotePrefix="1" applyNumberFormat="1" applyFont="1" applyBorder="1" applyAlignment="1">
      <alignment horizontal="center" vertical="center" wrapText="1"/>
    </xf>
    <xf numFmtId="4" fontId="3" fillId="0" borderId="2" xfId="1" applyNumberFormat="1" applyFont="1" applyBorder="1" applyAlignment="1">
      <alignment horizontal="center" vertical="center" wrapText="1"/>
    </xf>
    <xf numFmtId="3" fontId="3" fillId="0" borderId="5" xfId="1" applyNumberFormat="1" applyFont="1" applyBorder="1" applyAlignment="1">
      <alignment horizontal="right" vertical="center" wrapText="1"/>
    </xf>
    <xf numFmtId="0" fontId="2" fillId="2" borderId="5" xfId="1" applyFont="1" applyFill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4" fontId="2" fillId="2" borderId="2" xfId="1" applyNumberFormat="1" applyFont="1" applyFill="1" applyBorder="1" applyAlignment="1">
      <alignment vertical="center"/>
    </xf>
    <xf numFmtId="4" fontId="3" fillId="0" borderId="0" xfId="0" applyNumberFormat="1" applyFont="1" applyAlignment="1">
      <alignment vertical="center"/>
    </xf>
    <xf numFmtId="3" fontId="3" fillId="5" borderId="2" xfId="1" applyNumberFormat="1" applyFont="1" applyFill="1" applyBorder="1" applyAlignment="1">
      <alignment horizontal="center" vertical="center"/>
    </xf>
    <xf numFmtId="4" fontId="2" fillId="0" borderId="0" xfId="1" applyNumberFormat="1" applyFont="1" applyAlignment="1">
      <alignment vertical="center"/>
    </xf>
    <xf numFmtId="4" fontId="2" fillId="0" borderId="2" xfId="1" quotePrefix="1" applyNumberFormat="1" applyFont="1" applyBorder="1" applyAlignment="1">
      <alignment horizontal="center" vertical="center"/>
    </xf>
    <xf numFmtId="3" fontId="3" fillId="0" borderId="2" xfId="1" quotePrefix="1" applyNumberFormat="1" applyFont="1" applyBorder="1" applyAlignment="1">
      <alignment horizontal="center" vertical="center" wrapText="1"/>
    </xf>
    <xf numFmtId="3" fontId="3" fillId="0" borderId="2" xfId="1" applyNumberFormat="1" applyFont="1" applyBorder="1" applyAlignment="1">
      <alignment horizontal="center" vertical="center" wrapText="1"/>
    </xf>
    <xf numFmtId="3" fontId="3" fillId="11" borderId="5" xfId="1" applyNumberFormat="1" applyFont="1" applyFill="1" applyBorder="1" applyAlignment="1">
      <alignment horizontal="center" vertical="center" wrapText="1"/>
    </xf>
    <xf numFmtId="4" fontId="9" fillId="2" borderId="5" xfId="1" applyNumberFormat="1" applyFont="1" applyFill="1" applyBorder="1" applyAlignment="1">
      <alignment vertical="center"/>
    </xf>
    <xf numFmtId="0" fontId="3" fillId="9" borderId="0" xfId="1" applyFont="1" applyFill="1" applyAlignment="1">
      <alignment vertical="center"/>
    </xf>
    <xf numFmtId="4" fontId="11" fillId="0" borderId="0" xfId="0" applyNumberFormat="1" applyFont="1" applyAlignment="1">
      <alignment horizontal="right" vertical="center" wrapText="1"/>
    </xf>
    <xf numFmtId="3" fontId="2" fillId="4" borderId="2" xfId="1" applyNumberFormat="1" applyFont="1" applyFill="1" applyBorder="1" applyAlignment="1">
      <alignment horizontal="center" vertical="center" wrapText="1"/>
    </xf>
    <xf numFmtId="4" fontId="2" fillId="4" borderId="2" xfId="1" quotePrefix="1" applyNumberFormat="1" applyFont="1" applyFill="1" applyBorder="1" applyAlignment="1">
      <alignment horizontal="center" vertical="center"/>
    </xf>
    <xf numFmtId="4" fontId="2" fillId="4" borderId="3" xfId="1" quotePrefix="1" applyNumberFormat="1" applyFont="1" applyFill="1" applyBorder="1" applyAlignment="1">
      <alignment horizontal="center" vertical="center"/>
    </xf>
    <xf numFmtId="4" fontId="2" fillId="4" borderId="4" xfId="1" quotePrefix="1" applyNumberFormat="1" applyFont="1" applyFill="1" applyBorder="1" applyAlignment="1">
      <alignment horizontal="center" vertical="center"/>
    </xf>
    <xf numFmtId="3" fontId="3" fillId="11" borderId="5" xfId="1" applyNumberFormat="1" applyFont="1" applyFill="1" applyBorder="1" applyAlignment="1">
      <alignment horizontal="right" vertical="center" wrapText="1"/>
    </xf>
    <xf numFmtId="0" fontId="3" fillId="10" borderId="2" xfId="1" applyFont="1" applyFill="1" applyBorder="1" applyAlignment="1">
      <alignment vertical="center"/>
    </xf>
    <xf numFmtId="4" fontId="2" fillId="9" borderId="0" xfId="1" applyNumberFormat="1" applyFont="1" applyFill="1" applyAlignment="1">
      <alignment horizontal="center" vertical="center"/>
    </xf>
    <xf numFmtId="0" fontId="3" fillId="9" borderId="0" xfId="1" applyFont="1" applyFill="1" applyAlignment="1">
      <alignment vertical="center" wrapText="1"/>
    </xf>
    <xf numFmtId="0" fontId="4" fillId="0" borderId="0" xfId="1" applyFont="1" applyAlignment="1">
      <alignment vertical="center"/>
    </xf>
    <xf numFmtId="3" fontId="3" fillId="6" borderId="2" xfId="1" applyNumberFormat="1" applyFont="1" applyFill="1" applyBorder="1" applyAlignment="1">
      <alignment horizontal="center" vertical="center"/>
    </xf>
    <xf numFmtId="0" fontId="3" fillId="6" borderId="2" xfId="1" applyFont="1" applyFill="1" applyBorder="1" applyAlignment="1">
      <alignment horizontal="center" vertical="center" wrapText="1"/>
    </xf>
    <xf numFmtId="4" fontId="2" fillId="6" borderId="5" xfId="1" applyNumberFormat="1" applyFont="1" applyFill="1" applyBorder="1" applyAlignment="1">
      <alignment horizontal="right" vertical="center"/>
    </xf>
    <xf numFmtId="0" fontId="3" fillId="4" borderId="0" xfId="1" applyFont="1" applyFill="1" applyAlignment="1">
      <alignment vertical="center"/>
    </xf>
    <xf numFmtId="4" fontId="2" fillId="0" borderId="5" xfId="1" applyNumberFormat="1" applyFont="1" applyBorder="1" applyAlignment="1">
      <alignment horizontal="right" vertical="center"/>
    </xf>
    <xf numFmtId="0" fontId="3" fillId="0" borderId="2" xfId="1" applyFont="1" applyBorder="1" applyAlignment="1">
      <alignment vertical="center"/>
    </xf>
    <xf numFmtId="3" fontId="3" fillId="10" borderId="2" xfId="1" applyNumberFormat="1" applyFont="1" applyFill="1" applyBorder="1" applyAlignment="1">
      <alignment horizontal="center" vertical="center"/>
    </xf>
    <xf numFmtId="0" fontId="3" fillId="9" borderId="2" xfId="1" applyFont="1" applyFill="1" applyBorder="1" applyAlignment="1">
      <alignment horizontal="center" vertical="center" wrapText="1"/>
    </xf>
    <xf numFmtId="4" fontId="3" fillId="11" borderId="5" xfId="1" applyNumberFormat="1" applyFont="1" applyFill="1" applyBorder="1" applyAlignment="1">
      <alignment horizontal="center" vertical="center"/>
    </xf>
    <xf numFmtId="0" fontId="3" fillId="12" borderId="0" xfId="1" applyFont="1" applyFill="1" applyAlignment="1">
      <alignment vertical="center"/>
    </xf>
    <xf numFmtId="0" fontId="3" fillId="0" borderId="2" xfId="1" applyFont="1" applyBorder="1" applyAlignment="1">
      <alignment horizontal="center" vertical="center"/>
    </xf>
    <xf numFmtId="4" fontId="3" fillId="13" borderId="0" xfId="1" applyNumberFormat="1" applyFont="1" applyFill="1" applyAlignment="1">
      <alignment horizontal="right" vertical="center"/>
    </xf>
    <xf numFmtId="3" fontId="3" fillId="13" borderId="0" xfId="1" applyNumberFormat="1" applyFont="1" applyFill="1" applyAlignment="1">
      <alignment horizontal="center" vertical="center"/>
    </xf>
    <xf numFmtId="0" fontId="3" fillId="13" borderId="0" xfId="1" applyFont="1" applyFill="1" applyAlignment="1">
      <alignment vertical="center"/>
    </xf>
    <xf numFmtId="0" fontId="12" fillId="0" borderId="0" xfId="1" applyFont="1" applyAlignment="1">
      <alignment horizontal="center"/>
    </xf>
    <xf numFmtId="164" fontId="13" fillId="0" borderId="0" xfId="1" applyNumberFormat="1" applyFont="1" applyAlignment="1">
      <alignment horizontal="right"/>
    </xf>
    <xf numFmtId="164" fontId="13" fillId="0" borderId="0" xfId="1" applyNumberFormat="1" applyFont="1" applyAlignment="1">
      <alignment horizontal="center" vertical="center" wrapText="1"/>
    </xf>
    <xf numFmtId="4" fontId="16" fillId="0" borderId="0" xfId="1" applyNumberFormat="1" applyFont="1" applyAlignment="1">
      <alignment vertical="center"/>
    </xf>
    <xf numFmtId="4" fontId="9" fillId="0" borderId="0" xfId="1" applyNumberFormat="1" applyFont="1"/>
    <xf numFmtId="0" fontId="9" fillId="0" borderId="0" xfId="1" applyFont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164" fontId="9" fillId="0" borderId="0" xfId="1" applyNumberFormat="1" applyFont="1" applyAlignment="1">
      <alignment horizontal="right"/>
    </xf>
    <xf numFmtId="4" fontId="4" fillId="0" borderId="2" xfId="1" applyNumberFormat="1" applyFont="1" applyBorder="1" applyAlignment="1">
      <alignment horizontal="center" vertical="center"/>
    </xf>
    <xf numFmtId="4" fontId="4" fillId="0" borderId="2" xfId="1" quotePrefix="1" applyNumberFormat="1" applyFont="1" applyBorder="1" applyAlignment="1">
      <alignment horizontal="center" vertical="center"/>
    </xf>
    <xf numFmtId="3" fontId="3" fillId="0" borderId="2" xfId="1" applyNumberFormat="1" applyFont="1" applyBorder="1" applyAlignment="1">
      <alignment horizontal="left" vertical="center" wrapText="1"/>
    </xf>
    <xf numFmtId="0" fontId="2" fillId="0" borderId="0" xfId="1" applyFont="1" applyAlignment="1">
      <alignment horizontal="center"/>
    </xf>
    <xf numFmtId="3" fontId="2" fillId="6" borderId="2" xfId="1" applyNumberFormat="1" applyFont="1" applyFill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3" fontId="2" fillId="10" borderId="2" xfId="1" applyNumberFormat="1" applyFont="1" applyFill="1" applyBorder="1" applyAlignment="1">
      <alignment horizontal="left" vertical="center" wrapText="1"/>
    </xf>
    <xf numFmtId="4" fontId="2" fillId="4" borderId="2" xfId="1" applyNumberFormat="1" applyFont="1" applyFill="1" applyBorder="1" applyAlignment="1">
      <alignment horizontal="left" vertical="center" wrapText="1"/>
    </xf>
    <xf numFmtId="4" fontId="2" fillId="10" borderId="2" xfId="1" applyNumberFormat="1" applyFont="1" applyFill="1" applyBorder="1" applyAlignment="1">
      <alignment horizontal="left" vertical="center" wrapText="1"/>
    </xf>
    <xf numFmtId="4" fontId="3" fillId="9" borderId="2" xfId="1" applyNumberFormat="1" applyFont="1" applyFill="1" applyBorder="1" applyAlignment="1">
      <alignment horizontal="left" vertical="center" wrapText="1"/>
    </xf>
    <xf numFmtId="4" fontId="2" fillId="0" borderId="2" xfId="1" applyNumberFormat="1" applyFont="1" applyBorder="1" applyAlignment="1">
      <alignment horizontal="center" vertical="center" wrapText="1"/>
    </xf>
    <xf numFmtId="0" fontId="3" fillId="4" borderId="2" xfId="1" applyFont="1" applyFill="1" applyBorder="1" applyAlignment="1">
      <alignment horizontal="left" vertical="center" wrapText="1"/>
    </xf>
    <xf numFmtId="4" fontId="2" fillId="5" borderId="2" xfId="1" applyNumberFormat="1" applyFont="1" applyFill="1" applyBorder="1" applyAlignment="1">
      <alignment horizontal="left" vertical="center" wrapText="1"/>
    </xf>
    <xf numFmtId="0" fontId="7" fillId="7" borderId="2" xfId="1" applyFont="1" applyFill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" fontId="3" fillId="0" borderId="2" xfId="1" applyNumberFormat="1" applyFont="1" applyBorder="1" applyAlignment="1">
      <alignment horizontal="left"/>
    </xf>
    <xf numFmtId="4" fontId="2" fillId="3" borderId="2" xfId="1" applyNumberFormat="1" applyFont="1" applyFill="1" applyBorder="1" applyAlignment="1">
      <alignment horizontal="left" vertical="center" wrapText="1"/>
    </xf>
    <xf numFmtId="4" fontId="2" fillId="6" borderId="2" xfId="1" applyNumberFormat="1" applyFont="1" applyFill="1" applyBorder="1" applyAlignment="1">
      <alignment horizontal="left" vertical="center" wrapText="1"/>
    </xf>
    <xf numFmtId="0" fontId="2" fillId="0" borderId="0" xfId="1" applyFont="1" applyAlignment="1">
      <alignment wrapText="1"/>
    </xf>
    <xf numFmtId="0" fontId="2" fillId="0" borderId="0" xfId="2" applyFont="1" applyAlignment="1">
      <alignment wrapText="1"/>
    </xf>
    <xf numFmtId="164" fontId="2" fillId="0" borderId="0" xfId="2" applyNumberFormat="1" applyFont="1" applyAlignment="1">
      <alignment horizontal="right"/>
    </xf>
    <xf numFmtId="0" fontId="3" fillId="0" borderId="0" xfId="0" applyFont="1" applyAlignment="1">
      <alignment horizontal="right"/>
    </xf>
    <xf numFmtId="14" fontId="2" fillId="0" borderId="0" xfId="1" applyNumberFormat="1" applyFont="1" applyAlignment="1">
      <alignment horizontal="center" wrapText="1"/>
    </xf>
    <xf numFmtId="0" fontId="2" fillId="0" borderId="0" xfId="1" applyFont="1" applyAlignment="1">
      <alignment horizontal="center" wrapText="1"/>
    </xf>
  </cellXfs>
  <cellStyles count="3">
    <cellStyle name="Excel Built-in Normal" xfId="2" xr:uid="{245DD938-4F84-4A7C-A1BE-20C7F0EE8BD2}"/>
    <cellStyle name="Normal" xfId="0" builtinId="0"/>
    <cellStyle name="Normal 2" xfId="1" xr:uid="{3CD0848B-0C29-47A7-9380-2EBF70D46C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FA63E-201D-48F0-A747-F8ACF4A48CE6}">
  <sheetPr>
    <pageSetUpPr fitToPage="1"/>
  </sheetPr>
  <dimension ref="B1:BO51"/>
  <sheetViews>
    <sheetView zoomScale="85" zoomScaleNormal="85" workbookViewId="0">
      <selection activeCell="I25" sqref="I25"/>
    </sheetView>
  </sheetViews>
  <sheetFormatPr defaultRowHeight="15" x14ac:dyDescent="0.25"/>
  <cols>
    <col min="1" max="1" width="2.28515625" style="6" customWidth="1"/>
    <col min="2" max="2" width="5" style="9" customWidth="1"/>
    <col min="3" max="4" width="9.140625" style="10"/>
    <col min="5" max="5" width="15.5703125" style="10" customWidth="1"/>
    <col min="6" max="6" width="17.5703125" style="9" customWidth="1"/>
    <col min="7" max="7" width="10.140625" style="2" customWidth="1"/>
    <col min="8" max="8" width="11.140625" style="2" customWidth="1"/>
    <col min="9" max="9" width="10.28515625" style="2" customWidth="1"/>
    <col min="10" max="10" width="7" style="2" customWidth="1"/>
    <col min="11" max="11" width="12.85546875" style="2" customWidth="1"/>
    <col min="12" max="12" width="8.5703125" style="8" customWidth="1"/>
    <col min="13" max="13" width="14" style="11" customWidth="1"/>
    <col min="14" max="14" width="11" style="2" customWidth="1"/>
    <col min="15" max="15" width="11.140625" style="2" customWidth="1"/>
    <col min="16" max="16" width="12.5703125" style="2" customWidth="1"/>
    <col min="17" max="17" width="7.5703125" style="14" customWidth="1"/>
    <col min="18" max="18" width="8.5703125" style="14" customWidth="1"/>
    <col min="19" max="19" width="11.28515625" style="13" hidden="1" customWidth="1"/>
    <col min="20" max="20" width="8.140625" style="6" hidden="1" customWidth="1"/>
    <col min="21" max="21" width="5.7109375" style="6" hidden="1" customWidth="1"/>
    <col min="22" max="22" width="5.42578125" style="6" hidden="1" customWidth="1"/>
    <col min="23" max="23" width="5" style="6" hidden="1" customWidth="1"/>
    <col min="24" max="27" width="9.140625" style="6" hidden="1" customWidth="1"/>
    <col min="28" max="28" width="2.42578125" style="6" hidden="1" customWidth="1"/>
    <col min="29" max="30" width="0" style="6" hidden="1" customWidth="1"/>
    <col min="31" max="33" width="9.140625" style="6" hidden="1" customWidth="1"/>
    <col min="34" max="54" width="0" style="6" hidden="1" customWidth="1"/>
    <col min="55" max="55" width="13.42578125" style="6" bestFit="1" customWidth="1"/>
    <col min="56" max="56" width="19" style="6" customWidth="1"/>
    <col min="57" max="58" width="13.85546875" style="6" bestFit="1" customWidth="1"/>
    <col min="59" max="59" width="9.28515625" style="6" bestFit="1" customWidth="1"/>
    <col min="60" max="60" width="12.140625" style="6" bestFit="1" customWidth="1"/>
    <col min="61" max="61" width="9.28515625" style="6" bestFit="1" customWidth="1"/>
    <col min="62" max="62" width="12.140625" style="6" bestFit="1" customWidth="1"/>
    <col min="63" max="63" width="13.85546875" style="6" bestFit="1" customWidth="1"/>
    <col min="64" max="64" width="9.85546875" style="6" bestFit="1" customWidth="1"/>
    <col min="65" max="65" width="13.85546875" style="6" bestFit="1" customWidth="1"/>
    <col min="66" max="67" width="9.28515625" style="6" bestFit="1" customWidth="1"/>
    <col min="68" max="257" width="9.140625" style="6"/>
    <col min="258" max="258" width="5" style="6" customWidth="1"/>
    <col min="259" max="260" width="9.140625" style="6"/>
    <col min="261" max="261" width="9.5703125" style="6" customWidth="1"/>
    <col min="262" max="262" width="13.42578125" style="6" customWidth="1"/>
    <col min="263" max="263" width="10.140625" style="6" customWidth="1"/>
    <col min="264" max="264" width="11.140625" style="6" customWidth="1"/>
    <col min="265" max="265" width="10.28515625" style="6" customWidth="1"/>
    <col min="266" max="266" width="7" style="6" customWidth="1"/>
    <col min="267" max="267" width="12.85546875" style="6" customWidth="1"/>
    <col min="268" max="268" width="8.5703125" style="6" customWidth="1"/>
    <col min="269" max="269" width="14" style="6" customWidth="1"/>
    <col min="270" max="270" width="11" style="6" customWidth="1"/>
    <col min="271" max="271" width="11.140625" style="6" customWidth="1"/>
    <col min="272" max="272" width="12.5703125" style="6" customWidth="1"/>
    <col min="273" max="273" width="7.5703125" style="6" customWidth="1"/>
    <col min="274" max="274" width="8.5703125" style="6" customWidth="1"/>
    <col min="275" max="310" width="0" style="6" hidden="1" customWidth="1"/>
    <col min="311" max="311" width="12.42578125" style="6" customWidth="1"/>
    <col min="312" max="312" width="19" style="6" customWidth="1"/>
    <col min="313" max="314" width="13.85546875" style="6" bestFit="1" customWidth="1"/>
    <col min="315" max="315" width="9.28515625" style="6" bestFit="1" customWidth="1"/>
    <col min="316" max="316" width="12.140625" style="6" bestFit="1" customWidth="1"/>
    <col min="317" max="317" width="9.28515625" style="6" bestFit="1" customWidth="1"/>
    <col min="318" max="318" width="12.140625" style="6" bestFit="1" customWidth="1"/>
    <col min="319" max="319" width="13.85546875" style="6" bestFit="1" customWidth="1"/>
    <col min="320" max="320" width="9.85546875" style="6" bestFit="1" customWidth="1"/>
    <col min="321" max="321" width="13.85546875" style="6" bestFit="1" customWidth="1"/>
    <col min="322" max="323" width="9.28515625" style="6" bestFit="1" customWidth="1"/>
    <col min="324" max="513" width="9.140625" style="6"/>
    <col min="514" max="514" width="5" style="6" customWidth="1"/>
    <col min="515" max="516" width="9.140625" style="6"/>
    <col min="517" max="517" width="9.5703125" style="6" customWidth="1"/>
    <col min="518" max="518" width="13.42578125" style="6" customWidth="1"/>
    <col min="519" max="519" width="10.140625" style="6" customWidth="1"/>
    <col min="520" max="520" width="11.140625" style="6" customWidth="1"/>
    <col min="521" max="521" width="10.28515625" style="6" customWidth="1"/>
    <col min="522" max="522" width="7" style="6" customWidth="1"/>
    <col min="523" max="523" width="12.85546875" style="6" customWidth="1"/>
    <col min="524" max="524" width="8.5703125" style="6" customWidth="1"/>
    <col min="525" max="525" width="14" style="6" customWidth="1"/>
    <col min="526" max="526" width="11" style="6" customWidth="1"/>
    <col min="527" max="527" width="11.140625" style="6" customWidth="1"/>
    <col min="528" max="528" width="12.5703125" style="6" customWidth="1"/>
    <col min="529" max="529" width="7.5703125" style="6" customWidth="1"/>
    <col min="530" max="530" width="8.5703125" style="6" customWidth="1"/>
    <col min="531" max="566" width="0" style="6" hidden="1" customWidth="1"/>
    <col min="567" max="567" width="12.42578125" style="6" customWidth="1"/>
    <col min="568" max="568" width="19" style="6" customWidth="1"/>
    <col min="569" max="570" width="13.85546875" style="6" bestFit="1" customWidth="1"/>
    <col min="571" max="571" width="9.28515625" style="6" bestFit="1" customWidth="1"/>
    <col min="572" max="572" width="12.140625" style="6" bestFit="1" customWidth="1"/>
    <col min="573" max="573" width="9.28515625" style="6" bestFit="1" customWidth="1"/>
    <col min="574" max="574" width="12.140625" style="6" bestFit="1" customWidth="1"/>
    <col min="575" max="575" width="13.85546875" style="6" bestFit="1" customWidth="1"/>
    <col min="576" max="576" width="9.85546875" style="6" bestFit="1" customWidth="1"/>
    <col min="577" max="577" width="13.85546875" style="6" bestFit="1" customWidth="1"/>
    <col min="578" max="579" width="9.28515625" style="6" bestFit="1" customWidth="1"/>
    <col min="580" max="769" width="9.140625" style="6"/>
    <col min="770" max="770" width="5" style="6" customWidth="1"/>
    <col min="771" max="772" width="9.140625" style="6"/>
    <col min="773" max="773" width="9.5703125" style="6" customWidth="1"/>
    <col min="774" max="774" width="13.42578125" style="6" customWidth="1"/>
    <col min="775" max="775" width="10.140625" style="6" customWidth="1"/>
    <col min="776" max="776" width="11.140625" style="6" customWidth="1"/>
    <col min="777" max="777" width="10.28515625" style="6" customWidth="1"/>
    <col min="778" max="778" width="7" style="6" customWidth="1"/>
    <col min="779" max="779" width="12.85546875" style="6" customWidth="1"/>
    <col min="780" max="780" width="8.5703125" style="6" customWidth="1"/>
    <col min="781" max="781" width="14" style="6" customWidth="1"/>
    <col min="782" max="782" width="11" style="6" customWidth="1"/>
    <col min="783" max="783" width="11.140625" style="6" customWidth="1"/>
    <col min="784" max="784" width="12.5703125" style="6" customWidth="1"/>
    <col min="785" max="785" width="7.5703125" style="6" customWidth="1"/>
    <col min="786" max="786" width="8.5703125" style="6" customWidth="1"/>
    <col min="787" max="822" width="0" style="6" hidden="1" customWidth="1"/>
    <col min="823" max="823" width="12.42578125" style="6" customWidth="1"/>
    <col min="824" max="824" width="19" style="6" customWidth="1"/>
    <col min="825" max="826" width="13.85546875" style="6" bestFit="1" customWidth="1"/>
    <col min="827" max="827" width="9.28515625" style="6" bestFit="1" customWidth="1"/>
    <col min="828" max="828" width="12.140625" style="6" bestFit="1" customWidth="1"/>
    <col min="829" max="829" width="9.28515625" style="6" bestFit="1" customWidth="1"/>
    <col min="830" max="830" width="12.140625" style="6" bestFit="1" customWidth="1"/>
    <col min="831" max="831" width="13.85546875" style="6" bestFit="1" customWidth="1"/>
    <col min="832" max="832" width="9.85546875" style="6" bestFit="1" customWidth="1"/>
    <col min="833" max="833" width="13.85546875" style="6" bestFit="1" customWidth="1"/>
    <col min="834" max="835" width="9.28515625" style="6" bestFit="1" customWidth="1"/>
    <col min="836" max="1025" width="9.140625" style="6"/>
    <col min="1026" max="1026" width="5" style="6" customWidth="1"/>
    <col min="1027" max="1028" width="9.140625" style="6"/>
    <col min="1029" max="1029" width="9.5703125" style="6" customWidth="1"/>
    <col min="1030" max="1030" width="13.42578125" style="6" customWidth="1"/>
    <col min="1031" max="1031" width="10.140625" style="6" customWidth="1"/>
    <col min="1032" max="1032" width="11.140625" style="6" customWidth="1"/>
    <col min="1033" max="1033" width="10.28515625" style="6" customWidth="1"/>
    <col min="1034" max="1034" width="7" style="6" customWidth="1"/>
    <col min="1035" max="1035" width="12.85546875" style="6" customWidth="1"/>
    <col min="1036" max="1036" width="8.5703125" style="6" customWidth="1"/>
    <col min="1037" max="1037" width="14" style="6" customWidth="1"/>
    <col min="1038" max="1038" width="11" style="6" customWidth="1"/>
    <col min="1039" max="1039" width="11.140625" style="6" customWidth="1"/>
    <col min="1040" max="1040" width="12.5703125" style="6" customWidth="1"/>
    <col min="1041" max="1041" width="7.5703125" style="6" customWidth="1"/>
    <col min="1042" max="1042" width="8.5703125" style="6" customWidth="1"/>
    <col min="1043" max="1078" width="0" style="6" hidden="1" customWidth="1"/>
    <col min="1079" max="1079" width="12.42578125" style="6" customWidth="1"/>
    <col min="1080" max="1080" width="19" style="6" customWidth="1"/>
    <col min="1081" max="1082" width="13.85546875" style="6" bestFit="1" customWidth="1"/>
    <col min="1083" max="1083" width="9.28515625" style="6" bestFit="1" customWidth="1"/>
    <col min="1084" max="1084" width="12.140625" style="6" bestFit="1" customWidth="1"/>
    <col min="1085" max="1085" width="9.28515625" style="6" bestFit="1" customWidth="1"/>
    <col min="1086" max="1086" width="12.140625" style="6" bestFit="1" customWidth="1"/>
    <col min="1087" max="1087" width="13.85546875" style="6" bestFit="1" customWidth="1"/>
    <col min="1088" max="1088" width="9.85546875" style="6" bestFit="1" customWidth="1"/>
    <col min="1089" max="1089" width="13.85546875" style="6" bestFit="1" customWidth="1"/>
    <col min="1090" max="1091" width="9.28515625" style="6" bestFit="1" customWidth="1"/>
    <col min="1092" max="1281" width="9.140625" style="6"/>
    <col min="1282" max="1282" width="5" style="6" customWidth="1"/>
    <col min="1283" max="1284" width="9.140625" style="6"/>
    <col min="1285" max="1285" width="9.5703125" style="6" customWidth="1"/>
    <col min="1286" max="1286" width="13.42578125" style="6" customWidth="1"/>
    <col min="1287" max="1287" width="10.140625" style="6" customWidth="1"/>
    <col min="1288" max="1288" width="11.140625" style="6" customWidth="1"/>
    <col min="1289" max="1289" width="10.28515625" style="6" customWidth="1"/>
    <col min="1290" max="1290" width="7" style="6" customWidth="1"/>
    <col min="1291" max="1291" width="12.85546875" style="6" customWidth="1"/>
    <col min="1292" max="1292" width="8.5703125" style="6" customWidth="1"/>
    <col min="1293" max="1293" width="14" style="6" customWidth="1"/>
    <col min="1294" max="1294" width="11" style="6" customWidth="1"/>
    <col min="1295" max="1295" width="11.140625" style="6" customWidth="1"/>
    <col min="1296" max="1296" width="12.5703125" style="6" customWidth="1"/>
    <col min="1297" max="1297" width="7.5703125" style="6" customWidth="1"/>
    <col min="1298" max="1298" width="8.5703125" style="6" customWidth="1"/>
    <col min="1299" max="1334" width="0" style="6" hidden="1" customWidth="1"/>
    <col min="1335" max="1335" width="12.42578125" style="6" customWidth="1"/>
    <col min="1336" max="1336" width="19" style="6" customWidth="1"/>
    <col min="1337" max="1338" width="13.85546875" style="6" bestFit="1" customWidth="1"/>
    <col min="1339" max="1339" width="9.28515625" style="6" bestFit="1" customWidth="1"/>
    <col min="1340" max="1340" width="12.140625" style="6" bestFit="1" customWidth="1"/>
    <col min="1341" max="1341" width="9.28515625" style="6" bestFit="1" customWidth="1"/>
    <col min="1342" max="1342" width="12.140625" style="6" bestFit="1" customWidth="1"/>
    <col min="1343" max="1343" width="13.85546875" style="6" bestFit="1" customWidth="1"/>
    <col min="1344" max="1344" width="9.85546875" style="6" bestFit="1" customWidth="1"/>
    <col min="1345" max="1345" width="13.85546875" style="6" bestFit="1" customWidth="1"/>
    <col min="1346" max="1347" width="9.28515625" style="6" bestFit="1" customWidth="1"/>
    <col min="1348" max="1537" width="9.140625" style="6"/>
    <col min="1538" max="1538" width="5" style="6" customWidth="1"/>
    <col min="1539" max="1540" width="9.140625" style="6"/>
    <col min="1541" max="1541" width="9.5703125" style="6" customWidth="1"/>
    <col min="1542" max="1542" width="13.42578125" style="6" customWidth="1"/>
    <col min="1543" max="1543" width="10.140625" style="6" customWidth="1"/>
    <col min="1544" max="1544" width="11.140625" style="6" customWidth="1"/>
    <col min="1545" max="1545" width="10.28515625" style="6" customWidth="1"/>
    <col min="1546" max="1546" width="7" style="6" customWidth="1"/>
    <col min="1547" max="1547" width="12.85546875" style="6" customWidth="1"/>
    <col min="1548" max="1548" width="8.5703125" style="6" customWidth="1"/>
    <col min="1549" max="1549" width="14" style="6" customWidth="1"/>
    <col min="1550" max="1550" width="11" style="6" customWidth="1"/>
    <col min="1551" max="1551" width="11.140625" style="6" customWidth="1"/>
    <col min="1552" max="1552" width="12.5703125" style="6" customWidth="1"/>
    <col min="1553" max="1553" width="7.5703125" style="6" customWidth="1"/>
    <col min="1554" max="1554" width="8.5703125" style="6" customWidth="1"/>
    <col min="1555" max="1590" width="0" style="6" hidden="1" customWidth="1"/>
    <col min="1591" max="1591" width="12.42578125" style="6" customWidth="1"/>
    <col min="1592" max="1592" width="19" style="6" customWidth="1"/>
    <col min="1593" max="1594" width="13.85546875" style="6" bestFit="1" customWidth="1"/>
    <col min="1595" max="1595" width="9.28515625" style="6" bestFit="1" customWidth="1"/>
    <col min="1596" max="1596" width="12.140625" style="6" bestFit="1" customWidth="1"/>
    <col min="1597" max="1597" width="9.28515625" style="6" bestFit="1" customWidth="1"/>
    <col min="1598" max="1598" width="12.140625" style="6" bestFit="1" customWidth="1"/>
    <col min="1599" max="1599" width="13.85546875" style="6" bestFit="1" customWidth="1"/>
    <col min="1600" max="1600" width="9.85546875" style="6" bestFit="1" customWidth="1"/>
    <col min="1601" max="1601" width="13.85546875" style="6" bestFit="1" customWidth="1"/>
    <col min="1602" max="1603" width="9.28515625" style="6" bestFit="1" customWidth="1"/>
    <col min="1604" max="1793" width="9.140625" style="6"/>
    <col min="1794" max="1794" width="5" style="6" customWidth="1"/>
    <col min="1795" max="1796" width="9.140625" style="6"/>
    <col min="1797" max="1797" width="9.5703125" style="6" customWidth="1"/>
    <col min="1798" max="1798" width="13.42578125" style="6" customWidth="1"/>
    <col min="1799" max="1799" width="10.140625" style="6" customWidth="1"/>
    <col min="1800" max="1800" width="11.140625" style="6" customWidth="1"/>
    <col min="1801" max="1801" width="10.28515625" style="6" customWidth="1"/>
    <col min="1802" max="1802" width="7" style="6" customWidth="1"/>
    <col min="1803" max="1803" width="12.85546875" style="6" customWidth="1"/>
    <col min="1804" max="1804" width="8.5703125" style="6" customWidth="1"/>
    <col min="1805" max="1805" width="14" style="6" customWidth="1"/>
    <col min="1806" max="1806" width="11" style="6" customWidth="1"/>
    <col min="1807" max="1807" width="11.140625" style="6" customWidth="1"/>
    <col min="1808" max="1808" width="12.5703125" style="6" customWidth="1"/>
    <col min="1809" max="1809" width="7.5703125" style="6" customWidth="1"/>
    <col min="1810" max="1810" width="8.5703125" style="6" customWidth="1"/>
    <col min="1811" max="1846" width="0" style="6" hidden="1" customWidth="1"/>
    <col min="1847" max="1847" width="12.42578125" style="6" customWidth="1"/>
    <col min="1848" max="1848" width="19" style="6" customWidth="1"/>
    <col min="1849" max="1850" width="13.85546875" style="6" bestFit="1" customWidth="1"/>
    <col min="1851" max="1851" width="9.28515625" style="6" bestFit="1" customWidth="1"/>
    <col min="1852" max="1852" width="12.140625" style="6" bestFit="1" customWidth="1"/>
    <col min="1853" max="1853" width="9.28515625" style="6" bestFit="1" customWidth="1"/>
    <col min="1854" max="1854" width="12.140625" style="6" bestFit="1" customWidth="1"/>
    <col min="1855" max="1855" width="13.85546875" style="6" bestFit="1" customWidth="1"/>
    <col min="1856" max="1856" width="9.85546875" style="6" bestFit="1" customWidth="1"/>
    <col min="1857" max="1857" width="13.85546875" style="6" bestFit="1" customWidth="1"/>
    <col min="1858" max="1859" width="9.28515625" style="6" bestFit="1" customWidth="1"/>
    <col min="1860" max="2049" width="9.140625" style="6"/>
    <col min="2050" max="2050" width="5" style="6" customWidth="1"/>
    <col min="2051" max="2052" width="9.140625" style="6"/>
    <col min="2053" max="2053" width="9.5703125" style="6" customWidth="1"/>
    <col min="2054" max="2054" width="13.42578125" style="6" customWidth="1"/>
    <col min="2055" max="2055" width="10.140625" style="6" customWidth="1"/>
    <col min="2056" max="2056" width="11.140625" style="6" customWidth="1"/>
    <col min="2057" max="2057" width="10.28515625" style="6" customWidth="1"/>
    <col min="2058" max="2058" width="7" style="6" customWidth="1"/>
    <col min="2059" max="2059" width="12.85546875" style="6" customWidth="1"/>
    <col min="2060" max="2060" width="8.5703125" style="6" customWidth="1"/>
    <col min="2061" max="2061" width="14" style="6" customWidth="1"/>
    <col min="2062" max="2062" width="11" style="6" customWidth="1"/>
    <col min="2063" max="2063" width="11.140625" style="6" customWidth="1"/>
    <col min="2064" max="2064" width="12.5703125" style="6" customWidth="1"/>
    <col min="2065" max="2065" width="7.5703125" style="6" customWidth="1"/>
    <col min="2066" max="2066" width="8.5703125" style="6" customWidth="1"/>
    <col min="2067" max="2102" width="0" style="6" hidden="1" customWidth="1"/>
    <col min="2103" max="2103" width="12.42578125" style="6" customWidth="1"/>
    <col min="2104" max="2104" width="19" style="6" customWidth="1"/>
    <col min="2105" max="2106" width="13.85546875" style="6" bestFit="1" customWidth="1"/>
    <col min="2107" max="2107" width="9.28515625" style="6" bestFit="1" customWidth="1"/>
    <col min="2108" max="2108" width="12.140625" style="6" bestFit="1" customWidth="1"/>
    <col min="2109" max="2109" width="9.28515625" style="6" bestFit="1" customWidth="1"/>
    <col min="2110" max="2110" width="12.140625" style="6" bestFit="1" customWidth="1"/>
    <col min="2111" max="2111" width="13.85546875" style="6" bestFit="1" customWidth="1"/>
    <col min="2112" max="2112" width="9.85546875" style="6" bestFit="1" customWidth="1"/>
    <col min="2113" max="2113" width="13.85546875" style="6" bestFit="1" customWidth="1"/>
    <col min="2114" max="2115" width="9.28515625" style="6" bestFit="1" customWidth="1"/>
    <col min="2116" max="2305" width="9.140625" style="6"/>
    <col min="2306" max="2306" width="5" style="6" customWidth="1"/>
    <col min="2307" max="2308" width="9.140625" style="6"/>
    <col min="2309" max="2309" width="9.5703125" style="6" customWidth="1"/>
    <col min="2310" max="2310" width="13.42578125" style="6" customWidth="1"/>
    <col min="2311" max="2311" width="10.140625" style="6" customWidth="1"/>
    <col min="2312" max="2312" width="11.140625" style="6" customWidth="1"/>
    <col min="2313" max="2313" width="10.28515625" style="6" customWidth="1"/>
    <col min="2314" max="2314" width="7" style="6" customWidth="1"/>
    <col min="2315" max="2315" width="12.85546875" style="6" customWidth="1"/>
    <col min="2316" max="2316" width="8.5703125" style="6" customWidth="1"/>
    <col min="2317" max="2317" width="14" style="6" customWidth="1"/>
    <col min="2318" max="2318" width="11" style="6" customWidth="1"/>
    <col min="2319" max="2319" width="11.140625" style="6" customWidth="1"/>
    <col min="2320" max="2320" width="12.5703125" style="6" customWidth="1"/>
    <col min="2321" max="2321" width="7.5703125" style="6" customWidth="1"/>
    <col min="2322" max="2322" width="8.5703125" style="6" customWidth="1"/>
    <col min="2323" max="2358" width="0" style="6" hidden="1" customWidth="1"/>
    <col min="2359" max="2359" width="12.42578125" style="6" customWidth="1"/>
    <col min="2360" max="2360" width="19" style="6" customWidth="1"/>
    <col min="2361" max="2362" width="13.85546875" style="6" bestFit="1" customWidth="1"/>
    <col min="2363" max="2363" width="9.28515625" style="6" bestFit="1" customWidth="1"/>
    <col min="2364" max="2364" width="12.140625" style="6" bestFit="1" customWidth="1"/>
    <col min="2365" max="2365" width="9.28515625" style="6" bestFit="1" customWidth="1"/>
    <col min="2366" max="2366" width="12.140625" style="6" bestFit="1" customWidth="1"/>
    <col min="2367" max="2367" width="13.85546875" style="6" bestFit="1" customWidth="1"/>
    <col min="2368" max="2368" width="9.85546875" style="6" bestFit="1" customWidth="1"/>
    <col min="2369" max="2369" width="13.85546875" style="6" bestFit="1" customWidth="1"/>
    <col min="2370" max="2371" width="9.28515625" style="6" bestFit="1" customWidth="1"/>
    <col min="2372" max="2561" width="9.140625" style="6"/>
    <col min="2562" max="2562" width="5" style="6" customWidth="1"/>
    <col min="2563" max="2564" width="9.140625" style="6"/>
    <col min="2565" max="2565" width="9.5703125" style="6" customWidth="1"/>
    <col min="2566" max="2566" width="13.42578125" style="6" customWidth="1"/>
    <col min="2567" max="2567" width="10.140625" style="6" customWidth="1"/>
    <col min="2568" max="2568" width="11.140625" style="6" customWidth="1"/>
    <col min="2569" max="2569" width="10.28515625" style="6" customWidth="1"/>
    <col min="2570" max="2570" width="7" style="6" customWidth="1"/>
    <col min="2571" max="2571" width="12.85546875" style="6" customWidth="1"/>
    <col min="2572" max="2572" width="8.5703125" style="6" customWidth="1"/>
    <col min="2573" max="2573" width="14" style="6" customWidth="1"/>
    <col min="2574" max="2574" width="11" style="6" customWidth="1"/>
    <col min="2575" max="2575" width="11.140625" style="6" customWidth="1"/>
    <col min="2576" max="2576" width="12.5703125" style="6" customWidth="1"/>
    <col min="2577" max="2577" width="7.5703125" style="6" customWidth="1"/>
    <col min="2578" max="2578" width="8.5703125" style="6" customWidth="1"/>
    <col min="2579" max="2614" width="0" style="6" hidden="1" customWidth="1"/>
    <col min="2615" max="2615" width="12.42578125" style="6" customWidth="1"/>
    <col min="2616" max="2616" width="19" style="6" customWidth="1"/>
    <col min="2617" max="2618" width="13.85546875" style="6" bestFit="1" customWidth="1"/>
    <col min="2619" max="2619" width="9.28515625" style="6" bestFit="1" customWidth="1"/>
    <col min="2620" max="2620" width="12.140625" style="6" bestFit="1" customWidth="1"/>
    <col min="2621" max="2621" width="9.28515625" style="6" bestFit="1" customWidth="1"/>
    <col min="2622" max="2622" width="12.140625" style="6" bestFit="1" customWidth="1"/>
    <col min="2623" max="2623" width="13.85546875" style="6" bestFit="1" customWidth="1"/>
    <col min="2624" max="2624" width="9.85546875" style="6" bestFit="1" customWidth="1"/>
    <col min="2625" max="2625" width="13.85546875" style="6" bestFit="1" customWidth="1"/>
    <col min="2626" max="2627" width="9.28515625" style="6" bestFit="1" customWidth="1"/>
    <col min="2628" max="2817" width="9.140625" style="6"/>
    <col min="2818" max="2818" width="5" style="6" customWidth="1"/>
    <col min="2819" max="2820" width="9.140625" style="6"/>
    <col min="2821" max="2821" width="9.5703125" style="6" customWidth="1"/>
    <col min="2822" max="2822" width="13.42578125" style="6" customWidth="1"/>
    <col min="2823" max="2823" width="10.140625" style="6" customWidth="1"/>
    <col min="2824" max="2824" width="11.140625" style="6" customWidth="1"/>
    <col min="2825" max="2825" width="10.28515625" style="6" customWidth="1"/>
    <col min="2826" max="2826" width="7" style="6" customWidth="1"/>
    <col min="2827" max="2827" width="12.85546875" style="6" customWidth="1"/>
    <col min="2828" max="2828" width="8.5703125" style="6" customWidth="1"/>
    <col min="2829" max="2829" width="14" style="6" customWidth="1"/>
    <col min="2830" max="2830" width="11" style="6" customWidth="1"/>
    <col min="2831" max="2831" width="11.140625" style="6" customWidth="1"/>
    <col min="2832" max="2832" width="12.5703125" style="6" customWidth="1"/>
    <col min="2833" max="2833" width="7.5703125" style="6" customWidth="1"/>
    <col min="2834" max="2834" width="8.5703125" style="6" customWidth="1"/>
    <col min="2835" max="2870" width="0" style="6" hidden="1" customWidth="1"/>
    <col min="2871" max="2871" width="12.42578125" style="6" customWidth="1"/>
    <col min="2872" max="2872" width="19" style="6" customWidth="1"/>
    <col min="2873" max="2874" width="13.85546875" style="6" bestFit="1" customWidth="1"/>
    <col min="2875" max="2875" width="9.28515625" style="6" bestFit="1" customWidth="1"/>
    <col min="2876" max="2876" width="12.140625" style="6" bestFit="1" customWidth="1"/>
    <col min="2877" max="2877" width="9.28515625" style="6" bestFit="1" customWidth="1"/>
    <col min="2878" max="2878" width="12.140625" style="6" bestFit="1" customWidth="1"/>
    <col min="2879" max="2879" width="13.85546875" style="6" bestFit="1" customWidth="1"/>
    <col min="2880" max="2880" width="9.85546875" style="6" bestFit="1" customWidth="1"/>
    <col min="2881" max="2881" width="13.85546875" style="6" bestFit="1" customWidth="1"/>
    <col min="2882" max="2883" width="9.28515625" style="6" bestFit="1" customWidth="1"/>
    <col min="2884" max="3073" width="9.140625" style="6"/>
    <col min="3074" max="3074" width="5" style="6" customWidth="1"/>
    <col min="3075" max="3076" width="9.140625" style="6"/>
    <col min="3077" max="3077" width="9.5703125" style="6" customWidth="1"/>
    <col min="3078" max="3078" width="13.42578125" style="6" customWidth="1"/>
    <col min="3079" max="3079" width="10.140625" style="6" customWidth="1"/>
    <col min="3080" max="3080" width="11.140625" style="6" customWidth="1"/>
    <col min="3081" max="3081" width="10.28515625" style="6" customWidth="1"/>
    <col min="3082" max="3082" width="7" style="6" customWidth="1"/>
    <col min="3083" max="3083" width="12.85546875" style="6" customWidth="1"/>
    <col min="3084" max="3084" width="8.5703125" style="6" customWidth="1"/>
    <col min="3085" max="3085" width="14" style="6" customWidth="1"/>
    <col min="3086" max="3086" width="11" style="6" customWidth="1"/>
    <col min="3087" max="3087" width="11.140625" style="6" customWidth="1"/>
    <col min="3088" max="3088" width="12.5703125" style="6" customWidth="1"/>
    <col min="3089" max="3089" width="7.5703125" style="6" customWidth="1"/>
    <col min="3090" max="3090" width="8.5703125" style="6" customWidth="1"/>
    <col min="3091" max="3126" width="0" style="6" hidden="1" customWidth="1"/>
    <col min="3127" max="3127" width="12.42578125" style="6" customWidth="1"/>
    <col min="3128" max="3128" width="19" style="6" customWidth="1"/>
    <col min="3129" max="3130" width="13.85546875" style="6" bestFit="1" customWidth="1"/>
    <col min="3131" max="3131" width="9.28515625" style="6" bestFit="1" customWidth="1"/>
    <col min="3132" max="3132" width="12.140625" style="6" bestFit="1" customWidth="1"/>
    <col min="3133" max="3133" width="9.28515625" style="6" bestFit="1" customWidth="1"/>
    <col min="3134" max="3134" width="12.140625" style="6" bestFit="1" customWidth="1"/>
    <col min="3135" max="3135" width="13.85546875" style="6" bestFit="1" customWidth="1"/>
    <col min="3136" max="3136" width="9.85546875" style="6" bestFit="1" customWidth="1"/>
    <col min="3137" max="3137" width="13.85546875" style="6" bestFit="1" customWidth="1"/>
    <col min="3138" max="3139" width="9.28515625" style="6" bestFit="1" customWidth="1"/>
    <col min="3140" max="3329" width="9.140625" style="6"/>
    <col min="3330" max="3330" width="5" style="6" customWidth="1"/>
    <col min="3331" max="3332" width="9.140625" style="6"/>
    <col min="3333" max="3333" width="9.5703125" style="6" customWidth="1"/>
    <col min="3334" max="3334" width="13.42578125" style="6" customWidth="1"/>
    <col min="3335" max="3335" width="10.140625" style="6" customWidth="1"/>
    <col min="3336" max="3336" width="11.140625" style="6" customWidth="1"/>
    <col min="3337" max="3337" width="10.28515625" style="6" customWidth="1"/>
    <col min="3338" max="3338" width="7" style="6" customWidth="1"/>
    <col min="3339" max="3339" width="12.85546875" style="6" customWidth="1"/>
    <col min="3340" max="3340" width="8.5703125" style="6" customWidth="1"/>
    <col min="3341" max="3341" width="14" style="6" customWidth="1"/>
    <col min="3342" max="3342" width="11" style="6" customWidth="1"/>
    <col min="3343" max="3343" width="11.140625" style="6" customWidth="1"/>
    <col min="3344" max="3344" width="12.5703125" style="6" customWidth="1"/>
    <col min="3345" max="3345" width="7.5703125" style="6" customWidth="1"/>
    <col min="3346" max="3346" width="8.5703125" style="6" customWidth="1"/>
    <col min="3347" max="3382" width="0" style="6" hidden="1" customWidth="1"/>
    <col min="3383" max="3383" width="12.42578125" style="6" customWidth="1"/>
    <col min="3384" max="3384" width="19" style="6" customWidth="1"/>
    <col min="3385" max="3386" width="13.85546875" style="6" bestFit="1" customWidth="1"/>
    <col min="3387" max="3387" width="9.28515625" style="6" bestFit="1" customWidth="1"/>
    <col min="3388" max="3388" width="12.140625" style="6" bestFit="1" customWidth="1"/>
    <col min="3389" max="3389" width="9.28515625" style="6" bestFit="1" customWidth="1"/>
    <col min="3390" max="3390" width="12.140625" style="6" bestFit="1" customWidth="1"/>
    <col min="3391" max="3391" width="13.85546875" style="6" bestFit="1" customWidth="1"/>
    <col min="3392" max="3392" width="9.85546875" style="6" bestFit="1" customWidth="1"/>
    <col min="3393" max="3393" width="13.85546875" style="6" bestFit="1" customWidth="1"/>
    <col min="3394" max="3395" width="9.28515625" style="6" bestFit="1" customWidth="1"/>
    <col min="3396" max="3585" width="9.140625" style="6"/>
    <col min="3586" max="3586" width="5" style="6" customWidth="1"/>
    <col min="3587" max="3588" width="9.140625" style="6"/>
    <col min="3589" max="3589" width="9.5703125" style="6" customWidth="1"/>
    <col min="3590" max="3590" width="13.42578125" style="6" customWidth="1"/>
    <col min="3591" max="3591" width="10.140625" style="6" customWidth="1"/>
    <col min="3592" max="3592" width="11.140625" style="6" customWidth="1"/>
    <col min="3593" max="3593" width="10.28515625" style="6" customWidth="1"/>
    <col min="3594" max="3594" width="7" style="6" customWidth="1"/>
    <col min="3595" max="3595" width="12.85546875" style="6" customWidth="1"/>
    <col min="3596" max="3596" width="8.5703125" style="6" customWidth="1"/>
    <col min="3597" max="3597" width="14" style="6" customWidth="1"/>
    <col min="3598" max="3598" width="11" style="6" customWidth="1"/>
    <col min="3599" max="3599" width="11.140625" style="6" customWidth="1"/>
    <col min="3600" max="3600" width="12.5703125" style="6" customWidth="1"/>
    <col min="3601" max="3601" width="7.5703125" style="6" customWidth="1"/>
    <col min="3602" max="3602" width="8.5703125" style="6" customWidth="1"/>
    <col min="3603" max="3638" width="0" style="6" hidden="1" customWidth="1"/>
    <col min="3639" max="3639" width="12.42578125" style="6" customWidth="1"/>
    <col min="3640" max="3640" width="19" style="6" customWidth="1"/>
    <col min="3641" max="3642" width="13.85546875" style="6" bestFit="1" customWidth="1"/>
    <col min="3643" max="3643" width="9.28515625" style="6" bestFit="1" customWidth="1"/>
    <col min="3644" max="3644" width="12.140625" style="6" bestFit="1" customWidth="1"/>
    <col min="3645" max="3645" width="9.28515625" style="6" bestFit="1" customWidth="1"/>
    <col min="3646" max="3646" width="12.140625" style="6" bestFit="1" customWidth="1"/>
    <col min="3647" max="3647" width="13.85546875" style="6" bestFit="1" customWidth="1"/>
    <col min="3648" max="3648" width="9.85546875" style="6" bestFit="1" customWidth="1"/>
    <col min="3649" max="3649" width="13.85546875" style="6" bestFit="1" customWidth="1"/>
    <col min="3650" max="3651" width="9.28515625" style="6" bestFit="1" customWidth="1"/>
    <col min="3652" max="3841" width="9.140625" style="6"/>
    <col min="3842" max="3842" width="5" style="6" customWidth="1"/>
    <col min="3843" max="3844" width="9.140625" style="6"/>
    <col min="3845" max="3845" width="9.5703125" style="6" customWidth="1"/>
    <col min="3846" max="3846" width="13.42578125" style="6" customWidth="1"/>
    <col min="3847" max="3847" width="10.140625" style="6" customWidth="1"/>
    <col min="3848" max="3848" width="11.140625" style="6" customWidth="1"/>
    <col min="3849" max="3849" width="10.28515625" style="6" customWidth="1"/>
    <col min="3850" max="3850" width="7" style="6" customWidth="1"/>
    <col min="3851" max="3851" width="12.85546875" style="6" customWidth="1"/>
    <col min="3852" max="3852" width="8.5703125" style="6" customWidth="1"/>
    <col min="3853" max="3853" width="14" style="6" customWidth="1"/>
    <col min="3854" max="3854" width="11" style="6" customWidth="1"/>
    <col min="3855" max="3855" width="11.140625" style="6" customWidth="1"/>
    <col min="3856" max="3856" width="12.5703125" style="6" customWidth="1"/>
    <col min="3857" max="3857" width="7.5703125" style="6" customWidth="1"/>
    <col min="3858" max="3858" width="8.5703125" style="6" customWidth="1"/>
    <col min="3859" max="3894" width="0" style="6" hidden="1" customWidth="1"/>
    <col min="3895" max="3895" width="12.42578125" style="6" customWidth="1"/>
    <col min="3896" max="3896" width="19" style="6" customWidth="1"/>
    <col min="3897" max="3898" width="13.85546875" style="6" bestFit="1" customWidth="1"/>
    <col min="3899" max="3899" width="9.28515625" style="6" bestFit="1" customWidth="1"/>
    <col min="3900" max="3900" width="12.140625" style="6" bestFit="1" customWidth="1"/>
    <col min="3901" max="3901" width="9.28515625" style="6" bestFit="1" customWidth="1"/>
    <col min="3902" max="3902" width="12.140625" style="6" bestFit="1" customWidth="1"/>
    <col min="3903" max="3903" width="13.85546875" style="6" bestFit="1" customWidth="1"/>
    <col min="3904" max="3904" width="9.85546875" style="6" bestFit="1" customWidth="1"/>
    <col min="3905" max="3905" width="13.85546875" style="6" bestFit="1" customWidth="1"/>
    <col min="3906" max="3907" width="9.28515625" style="6" bestFit="1" customWidth="1"/>
    <col min="3908" max="4097" width="9.140625" style="6"/>
    <col min="4098" max="4098" width="5" style="6" customWidth="1"/>
    <col min="4099" max="4100" width="9.140625" style="6"/>
    <col min="4101" max="4101" width="9.5703125" style="6" customWidth="1"/>
    <col min="4102" max="4102" width="13.42578125" style="6" customWidth="1"/>
    <col min="4103" max="4103" width="10.140625" style="6" customWidth="1"/>
    <col min="4104" max="4104" width="11.140625" style="6" customWidth="1"/>
    <col min="4105" max="4105" width="10.28515625" style="6" customWidth="1"/>
    <col min="4106" max="4106" width="7" style="6" customWidth="1"/>
    <col min="4107" max="4107" width="12.85546875" style="6" customWidth="1"/>
    <col min="4108" max="4108" width="8.5703125" style="6" customWidth="1"/>
    <col min="4109" max="4109" width="14" style="6" customWidth="1"/>
    <col min="4110" max="4110" width="11" style="6" customWidth="1"/>
    <col min="4111" max="4111" width="11.140625" style="6" customWidth="1"/>
    <col min="4112" max="4112" width="12.5703125" style="6" customWidth="1"/>
    <col min="4113" max="4113" width="7.5703125" style="6" customWidth="1"/>
    <col min="4114" max="4114" width="8.5703125" style="6" customWidth="1"/>
    <col min="4115" max="4150" width="0" style="6" hidden="1" customWidth="1"/>
    <col min="4151" max="4151" width="12.42578125" style="6" customWidth="1"/>
    <col min="4152" max="4152" width="19" style="6" customWidth="1"/>
    <col min="4153" max="4154" width="13.85546875" style="6" bestFit="1" customWidth="1"/>
    <col min="4155" max="4155" width="9.28515625" style="6" bestFit="1" customWidth="1"/>
    <col min="4156" max="4156" width="12.140625" style="6" bestFit="1" customWidth="1"/>
    <col min="4157" max="4157" width="9.28515625" style="6" bestFit="1" customWidth="1"/>
    <col min="4158" max="4158" width="12.140625" style="6" bestFit="1" customWidth="1"/>
    <col min="4159" max="4159" width="13.85546875" style="6" bestFit="1" customWidth="1"/>
    <col min="4160" max="4160" width="9.85546875" style="6" bestFit="1" customWidth="1"/>
    <col min="4161" max="4161" width="13.85546875" style="6" bestFit="1" customWidth="1"/>
    <col min="4162" max="4163" width="9.28515625" style="6" bestFit="1" customWidth="1"/>
    <col min="4164" max="4353" width="9.140625" style="6"/>
    <col min="4354" max="4354" width="5" style="6" customWidth="1"/>
    <col min="4355" max="4356" width="9.140625" style="6"/>
    <col min="4357" max="4357" width="9.5703125" style="6" customWidth="1"/>
    <col min="4358" max="4358" width="13.42578125" style="6" customWidth="1"/>
    <col min="4359" max="4359" width="10.140625" style="6" customWidth="1"/>
    <col min="4360" max="4360" width="11.140625" style="6" customWidth="1"/>
    <col min="4361" max="4361" width="10.28515625" style="6" customWidth="1"/>
    <col min="4362" max="4362" width="7" style="6" customWidth="1"/>
    <col min="4363" max="4363" width="12.85546875" style="6" customWidth="1"/>
    <col min="4364" max="4364" width="8.5703125" style="6" customWidth="1"/>
    <col min="4365" max="4365" width="14" style="6" customWidth="1"/>
    <col min="4366" max="4366" width="11" style="6" customWidth="1"/>
    <col min="4367" max="4367" width="11.140625" style="6" customWidth="1"/>
    <col min="4368" max="4368" width="12.5703125" style="6" customWidth="1"/>
    <col min="4369" max="4369" width="7.5703125" style="6" customWidth="1"/>
    <col min="4370" max="4370" width="8.5703125" style="6" customWidth="1"/>
    <col min="4371" max="4406" width="0" style="6" hidden="1" customWidth="1"/>
    <col min="4407" max="4407" width="12.42578125" style="6" customWidth="1"/>
    <col min="4408" max="4408" width="19" style="6" customWidth="1"/>
    <col min="4409" max="4410" width="13.85546875" style="6" bestFit="1" customWidth="1"/>
    <col min="4411" max="4411" width="9.28515625" style="6" bestFit="1" customWidth="1"/>
    <col min="4412" max="4412" width="12.140625" style="6" bestFit="1" customWidth="1"/>
    <col min="4413" max="4413" width="9.28515625" style="6" bestFit="1" customWidth="1"/>
    <col min="4414" max="4414" width="12.140625" style="6" bestFit="1" customWidth="1"/>
    <col min="4415" max="4415" width="13.85546875" style="6" bestFit="1" customWidth="1"/>
    <col min="4416" max="4416" width="9.85546875" style="6" bestFit="1" customWidth="1"/>
    <col min="4417" max="4417" width="13.85546875" style="6" bestFit="1" customWidth="1"/>
    <col min="4418" max="4419" width="9.28515625" style="6" bestFit="1" customWidth="1"/>
    <col min="4420" max="4609" width="9.140625" style="6"/>
    <col min="4610" max="4610" width="5" style="6" customWidth="1"/>
    <col min="4611" max="4612" width="9.140625" style="6"/>
    <col min="4613" max="4613" width="9.5703125" style="6" customWidth="1"/>
    <col min="4614" max="4614" width="13.42578125" style="6" customWidth="1"/>
    <col min="4615" max="4615" width="10.140625" style="6" customWidth="1"/>
    <col min="4616" max="4616" width="11.140625" style="6" customWidth="1"/>
    <col min="4617" max="4617" width="10.28515625" style="6" customWidth="1"/>
    <col min="4618" max="4618" width="7" style="6" customWidth="1"/>
    <col min="4619" max="4619" width="12.85546875" style="6" customWidth="1"/>
    <col min="4620" max="4620" width="8.5703125" style="6" customWidth="1"/>
    <col min="4621" max="4621" width="14" style="6" customWidth="1"/>
    <col min="4622" max="4622" width="11" style="6" customWidth="1"/>
    <col min="4623" max="4623" width="11.140625" style="6" customWidth="1"/>
    <col min="4624" max="4624" width="12.5703125" style="6" customWidth="1"/>
    <col min="4625" max="4625" width="7.5703125" style="6" customWidth="1"/>
    <col min="4626" max="4626" width="8.5703125" style="6" customWidth="1"/>
    <col min="4627" max="4662" width="0" style="6" hidden="1" customWidth="1"/>
    <col min="4663" max="4663" width="12.42578125" style="6" customWidth="1"/>
    <col min="4664" max="4664" width="19" style="6" customWidth="1"/>
    <col min="4665" max="4666" width="13.85546875" style="6" bestFit="1" customWidth="1"/>
    <col min="4667" max="4667" width="9.28515625" style="6" bestFit="1" customWidth="1"/>
    <col min="4668" max="4668" width="12.140625" style="6" bestFit="1" customWidth="1"/>
    <col min="4669" max="4669" width="9.28515625" style="6" bestFit="1" customWidth="1"/>
    <col min="4670" max="4670" width="12.140625" style="6" bestFit="1" customWidth="1"/>
    <col min="4671" max="4671" width="13.85546875" style="6" bestFit="1" customWidth="1"/>
    <col min="4672" max="4672" width="9.85546875" style="6" bestFit="1" customWidth="1"/>
    <col min="4673" max="4673" width="13.85546875" style="6" bestFit="1" customWidth="1"/>
    <col min="4674" max="4675" width="9.28515625" style="6" bestFit="1" customWidth="1"/>
    <col min="4676" max="4865" width="9.140625" style="6"/>
    <col min="4866" max="4866" width="5" style="6" customWidth="1"/>
    <col min="4867" max="4868" width="9.140625" style="6"/>
    <col min="4869" max="4869" width="9.5703125" style="6" customWidth="1"/>
    <col min="4870" max="4870" width="13.42578125" style="6" customWidth="1"/>
    <col min="4871" max="4871" width="10.140625" style="6" customWidth="1"/>
    <col min="4872" max="4872" width="11.140625" style="6" customWidth="1"/>
    <col min="4873" max="4873" width="10.28515625" style="6" customWidth="1"/>
    <col min="4874" max="4874" width="7" style="6" customWidth="1"/>
    <col min="4875" max="4875" width="12.85546875" style="6" customWidth="1"/>
    <col min="4876" max="4876" width="8.5703125" style="6" customWidth="1"/>
    <col min="4877" max="4877" width="14" style="6" customWidth="1"/>
    <col min="4878" max="4878" width="11" style="6" customWidth="1"/>
    <col min="4879" max="4879" width="11.140625" style="6" customWidth="1"/>
    <col min="4880" max="4880" width="12.5703125" style="6" customWidth="1"/>
    <col min="4881" max="4881" width="7.5703125" style="6" customWidth="1"/>
    <col min="4882" max="4882" width="8.5703125" style="6" customWidth="1"/>
    <col min="4883" max="4918" width="0" style="6" hidden="1" customWidth="1"/>
    <col min="4919" max="4919" width="12.42578125" style="6" customWidth="1"/>
    <col min="4920" max="4920" width="19" style="6" customWidth="1"/>
    <col min="4921" max="4922" width="13.85546875" style="6" bestFit="1" customWidth="1"/>
    <col min="4923" max="4923" width="9.28515625" style="6" bestFit="1" customWidth="1"/>
    <col min="4924" max="4924" width="12.140625" style="6" bestFit="1" customWidth="1"/>
    <col min="4925" max="4925" width="9.28515625" style="6" bestFit="1" customWidth="1"/>
    <col min="4926" max="4926" width="12.140625" style="6" bestFit="1" customWidth="1"/>
    <col min="4927" max="4927" width="13.85546875" style="6" bestFit="1" customWidth="1"/>
    <col min="4928" max="4928" width="9.85546875" style="6" bestFit="1" customWidth="1"/>
    <col min="4929" max="4929" width="13.85546875" style="6" bestFit="1" customWidth="1"/>
    <col min="4930" max="4931" width="9.28515625" style="6" bestFit="1" customWidth="1"/>
    <col min="4932" max="5121" width="9.140625" style="6"/>
    <col min="5122" max="5122" width="5" style="6" customWidth="1"/>
    <col min="5123" max="5124" width="9.140625" style="6"/>
    <col min="5125" max="5125" width="9.5703125" style="6" customWidth="1"/>
    <col min="5126" max="5126" width="13.42578125" style="6" customWidth="1"/>
    <col min="5127" max="5127" width="10.140625" style="6" customWidth="1"/>
    <col min="5128" max="5128" width="11.140625" style="6" customWidth="1"/>
    <col min="5129" max="5129" width="10.28515625" style="6" customWidth="1"/>
    <col min="5130" max="5130" width="7" style="6" customWidth="1"/>
    <col min="5131" max="5131" width="12.85546875" style="6" customWidth="1"/>
    <col min="5132" max="5132" width="8.5703125" style="6" customWidth="1"/>
    <col min="5133" max="5133" width="14" style="6" customWidth="1"/>
    <col min="5134" max="5134" width="11" style="6" customWidth="1"/>
    <col min="5135" max="5135" width="11.140625" style="6" customWidth="1"/>
    <col min="5136" max="5136" width="12.5703125" style="6" customWidth="1"/>
    <col min="5137" max="5137" width="7.5703125" style="6" customWidth="1"/>
    <col min="5138" max="5138" width="8.5703125" style="6" customWidth="1"/>
    <col min="5139" max="5174" width="0" style="6" hidden="1" customWidth="1"/>
    <col min="5175" max="5175" width="12.42578125" style="6" customWidth="1"/>
    <col min="5176" max="5176" width="19" style="6" customWidth="1"/>
    <col min="5177" max="5178" width="13.85546875" style="6" bestFit="1" customWidth="1"/>
    <col min="5179" max="5179" width="9.28515625" style="6" bestFit="1" customWidth="1"/>
    <col min="5180" max="5180" width="12.140625" style="6" bestFit="1" customWidth="1"/>
    <col min="5181" max="5181" width="9.28515625" style="6" bestFit="1" customWidth="1"/>
    <col min="5182" max="5182" width="12.140625" style="6" bestFit="1" customWidth="1"/>
    <col min="5183" max="5183" width="13.85546875" style="6" bestFit="1" customWidth="1"/>
    <col min="5184" max="5184" width="9.85546875" style="6" bestFit="1" customWidth="1"/>
    <col min="5185" max="5185" width="13.85546875" style="6" bestFit="1" customWidth="1"/>
    <col min="5186" max="5187" width="9.28515625" style="6" bestFit="1" customWidth="1"/>
    <col min="5188" max="5377" width="9.140625" style="6"/>
    <col min="5378" max="5378" width="5" style="6" customWidth="1"/>
    <col min="5379" max="5380" width="9.140625" style="6"/>
    <col min="5381" max="5381" width="9.5703125" style="6" customWidth="1"/>
    <col min="5382" max="5382" width="13.42578125" style="6" customWidth="1"/>
    <col min="5383" max="5383" width="10.140625" style="6" customWidth="1"/>
    <col min="5384" max="5384" width="11.140625" style="6" customWidth="1"/>
    <col min="5385" max="5385" width="10.28515625" style="6" customWidth="1"/>
    <col min="5386" max="5386" width="7" style="6" customWidth="1"/>
    <col min="5387" max="5387" width="12.85546875" style="6" customWidth="1"/>
    <col min="5388" max="5388" width="8.5703125" style="6" customWidth="1"/>
    <col min="5389" max="5389" width="14" style="6" customWidth="1"/>
    <col min="5390" max="5390" width="11" style="6" customWidth="1"/>
    <col min="5391" max="5391" width="11.140625" style="6" customWidth="1"/>
    <col min="5392" max="5392" width="12.5703125" style="6" customWidth="1"/>
    <col min="5393" max="5393" width="7.5703125" style="6" customWidth="1"/>
    <col min="5394" max="5394" width="8.5703125" style="6" customWidth="1"/>
    <col min="5395" max="5430" width="0" style="6" hidden="1" customWidth="1"/>
    <col min="5431" max="5431" width="12.42578125" style="6" customWidth="1"/>
    <col min="5432" max="5432" width="19" style="6" customWidth="1"/>
    <col min="5433" max="5434" width="13.85546875" style="6" bestFit="1" customWidth="1"/>
    <col min="5435" max="5435" width="9.28515625" style="6" bestFit="1" customWidth="1"/>
    <col min="5436" max="5436" width="12.140625" style="6" bestFit="1" customWidth="1"/>
    <col min="5437" max="5437" width="9.28515625" style="6" bestFit="1" customWidth="1"/>
    <col min="5438" max="5438" width="12.140625" style="6" bestFit="1" customWidth="1"/>
    <col min="5439" max="5439" width="13.85546875" style="6" bestFit="1" customWidth="1"/>
    <col min="5440" max="5440" width="9.85546875" style="6" bestFit="1" customWidth="1"/>
    <col min="5441" max="5441" width="13.85546875" style="6" bestFit="1" customWidth="1"/>
    <col min="5442" max="5443" width="9.28515625" style="6" bestFit="1" customWidth="1"/>
    <col min="5444" max="5633" width="9.140625" style="6"/>
    <col min="5634" max="5634" width="5" style="6" customWidth="1"/>
    <col min="5635" max="5636" width="9.140625" style="6"/>
    <col min="5637" max="5637" width="9.5703125" style="6" customWidth="1"/>
    <col min="5638" max="5638" width="13.42578125" style="6" customWidth="1"/>
    <col min="5639" max="5639" width="10.140625" style="6" customWidth="1"/>
    <col min="5640" max="5640" width="11.140625" style="6" customWidth="1"/>
    <col min="5641" max="5641" width="10.28515625" style="6" customWidth="1"/>
    <col min="5642" max="5642" width="7" style="6" customWidth="1"/>
    <col min="5643" max="5643" width="12.85546875" style="6" customWidth="1"/>
    <col min="5644" max="5644" width="8.5703125" style="6" customWidth="1"/>
    <col min="5645" max="5645" width="14" style="6" customWidth="1"/>
    <col min="5646" max="5646" width="11" style="6" customWidth="1"/>
    <col min="5647" max="5647" width="11.140625" style="6" customWidth="1"/>
    <col min="5648" max="5648" width="12.5703125" style="6" customWidth="1"/>
    <col min="5649" max="5649" width="7.5703125" style="6" customWidth="1"/>
    <col min="5650" max="5650" width="8.5703125" style="6" customWidth="1"/>
    <col min="5651" max="5686" width="0" style="6" hidden="1" customWidth="1"/>
    <col min="5687" max="5687" width="12.42578125" style="6" customWidth="1"/>
    <col min="5688" max="5688" width="19" style="6" customWidth="1"/>
    <col min="5689" max="5690" width="13.85546875" style="6" bestFit="1" customWidth="1"/>
    <col min="5691" max="5691" width="9.28515625" style="6" bestFit="1" customWidth="1"/>
    <col min="5692" max="5692" width="12.140625" style="6" bestFit="1" customWidth="1"/>
    <col min="5693" max="5693" width="9.28515625" style="6" bestFit="1" customWidth="1"/>
    <col min="5694" max="5694" width="12.140625" style="6" bestFit="1" customWidth="1"/>
    <col min="5695" max="5695" width="13.85546875" style="6" bestFit="1" customWidth="1"/>
    <col min="5696" max="5696" width="9.85546875" style="6" bestFit="1" customWidth="1"/>
    <col min="5697" max="5697" width="13.85546875" style="6" bestFit="1" customWidth="1"/>
    <col min="5698" max="5699" width="9.28515625" style="6" bestFit="1" customWidth="1"/>
    <col min="5700" max="5889" width="9.140625" style="6"/>
    <col min="5890" max="5890" width="5" style="6" customWidth="1"/>
    <col min="5891" max="5892" width="9.140625" style="6"/>
    <col min="5893" max="5893" width="9.5703125" style="6" customWidth="1"/>
    <col min="5894" max="5894" width="13.42578125" style="6" customWidth="1"/>
    <col min="5895" max="5895" width="10.140625" style="6" customWidth="1"/>
    <col min="5896" max="5896" width="11.140625" style="6" customWidth="1"/>
    <col min="5897" max="5897" width="10.28515625" style="6" customWidth="1"/>
    <col min="5898" max="5898" width="7" style="6" customWidth="1"/>
    <col min="5899" max="5899" width="12.85546875" style="6" customWidth="1"/>
    <col min="5900" max="5900" width="8.5703125" style="6" customWidth="1"/>
    <col min="5901" max="5901" width="14" style="6" customWidth="1"/>
    <col min="5902" max="5902" width="11" style="6" customWidth="1"/>
    <col min="5903" max="5903" width="11.140625" style="6" customWidth="1"/>
    <col min="5904" max="5904" width="12.5703125" style="6" customWidth="1"/>
    <col min="5905" max="5905" width="7.5703125" style="6" customWidth="1"/>
    <col min="5906" max="5906" width="8.5703125" style="6" customWidth="1"/>
    <col min="5907" max="5942" width="0" style="6" hidden="1" customWidth="1"/>
    <col min="5943" max="5943" width="12.42578125" style="6" customWidth="1"/>
    <col min="5944" max="5944" width="19" style="6" customWidth="1"/>
    <col min="5945" max="5946" width="13.85546875" style="6" bestFit="1" customWidth="1"/>
    <col min="5947" max="5947" width="9.28515625" style="6" bestFit="1" customWidth="1"/>
    <col min="5948" max="5948" width="12.140625" style="6" bestFit="1" customWidth="1"/>
    <col min="5949" max="5949" width="9.28515625" style="6" bestFit="1" customWidth="1"/>
    <col min="5950" max="5950" width="12.140625" style="6" bestFit="1" customWidth="1"/>
    <col min="5951" max="5951" width="13.85546875" style="6" bestFit="1" customWidth="1"/>
    <col min="5952" max="5952" width="9.85546875" style="6" bestFit="1" customWidth="1"/>
    <col min="5953" max="5953" width="13.85546875" style="6" bestFit="1" customWidth="1"/>
    <col min="5954" max="5955" width="9.28515625" style="6" bestFit="1" customWidth="1"/>
    <col min="5956" max="6145" width="9.140625" style="6"/>
    <col min="6146" max="6146" width="5" style="6" customWidth="1"/>
    <col min="6147" max="6148" width="9.140625" style="6"/>
    <col min="6149" max="6149" width="9.5703125" style="6" customWidth="1"/>
    <col min="6150" max="6150" width="13.42578125" style="6" customWidth="1"/>
    <col min="6151" max="6151" width="10.140625" style="6" customWidth="1"/>
    <col min="6152" max="6152" width="11.140625" style="6" customWidth="1"/>
    <col min="6153" max="6153" width="10.28515625" style="6" customWidth="1"/>
    <col min="6154" max="6154" width="7" style="6" customWidth="1"/>
    <col min="6155" max="6155" width="12.85546875" style="6" customWidth="1"/>
    <col min="6156" max="6156" width="8.5703125" style="6" customWidth="1"/>
    <col min="6157" max="6157" width="14" style="6" customWidth="1"/>
    <col min="6158" max="6158" width="11" style="6" customWidth="1"/>
    <col min="6159" max="6159" width="11.140625" style="6" customWidth="1"/>
    <col min="6160" max="6160" width="12.5703125" style="6" customWidth="1"/>
    <col min="6161" max="6161" width="7.5703125" style="6" customWidth="1"/>
    <col min="6162" max="6162" width="8.5703125" style="6" customWidth="1"/>
    <col min="6163" max="6198" width="0" style="6" hidden="1" customWidth="1"/>
    <col min="6199" max="6199" width="12.42578125" style="6" customWidth="1"/>
    <col min="6200" max="6200" width="19" style="6" customWidth="1"/>
    <col min="6201" max="6202" width="13.85546875" style="6" bestFit="1" customWidth="1"/>
    <col min="6203" max="6203" width="9.28515625" style="6" bestFit="1" customWidth="1"/>
    <col min="6204" max="6204" width="12.140625" style="6" bestFit="1" customWidth="1"/>
    <col min="6205" max="6205" width="9.28515625" style="6" bestFit="1" customWidth="1"/>
    <col min="6206" max="6206" width="12.140625" style="6" bestFit="1" customWidth="1"/>
    <col min="6207" max="6207" width="13.85546875" style="6" bestFit="1" customWidth="1"/>
    <col min="6208" max="6208" width="9.85546875" style="6" bestFit="1" customWidth="1"/>
    <col min="6209" max="6209" width="13.85546875" style="6" bestFit="1" customWidth="1"/>
    <col min="6210" max="6211" width="9.28515625" style="6" bestFit="1" customWidth="1"/>
    <col min="6212" max="6401" width="9.140625" style="6"/>
    <col min="6402" max="6402" width="5" style="6" customWidth="1"/>
    <col min="6403" max="6404" width="9.140625" style="6"/>
    <col min="6405" max="6405" width="9.5703125" style="6" customWidth="1"/>
    <col min="6406" max="6406" width="13.42578125" style="6" customWidth="1"/>
    <col min="6407" max="6407" width="10.140625" style="6" customWidth="1"/>
    <col min="6408" max="6408" width="11.140625" style="6" customWidth="1"/>
    <col min="6409" max="6409" width="10.28515625" style="6" customWidth="1"/>
    <col min="6410" max="6410" width="7" style="6" customWidth="1"/>
    <col min="6411" max="6411" width="12.85546875" style="6" customWidth="1"/>
    <col min="6412" max="6412" width="8.5703125" style="6" customWidth="1"/>
    <col min="6413" max="6413" width="14" style="6" customWidth="1"/>
    <col min="6414" max="6414" width="11" style="6" customWidth="1"/>
    <col min="6415" max="6415" width="11.140625" style="6" customWidth="1"/>
    <col min="6416" max="6416" width="12.5703125" style="6" customWidth="1"/>
    <col min="6417" max="6417" width="7.5703125" style="6" customWidth="1"/>
    <col min="6418" max="6418" width="8.5703125" style="6" customWidth="1"/>
    <col min="6419" max="6454" width="0" style="6" hidden="1" customWidth="1"/>
    <col min="6455" max="6455" width="12.42578125" style="6" customWidth="1"/>
    <col min="6456" max="6456" width="19" style="6" customWidth="1"/>
    <col min="6457" max="6458" width="13.85546875" style="6" bestFit="1" customWidth="1"/>
    <col min="6459" max="6459" width="9.28515625" style="6" bestFit="1" customWidth="1"/>
    <col min="6460" max="6460" width="12.140625" style="6" bestFit="1" customWidth="1"/>
    <col min="6461" max="6461" width="9.28515625" style="6" bestFit="1" customWidth="1"/>
    <col min="6462" max="6462" width="12.140625" style="6" bestFit="1" customWidth="1"/>
    <col min="6463" max="6463" width="13.85546875" style="6" bestFit="1" customWidth="1"/>
    <col min="6464" max="6464" width="9.85546875" style="6" bestFit="1" customWidth="1"/>
    <col min="6465" max="6465" width="13.85546875" style="6" bestFit="1" customWidth="1"/>
    <col min="6466" max="6467" width="9.28515625" style="6" bestFit="1" customWidth="1"/>
    <col min="6468" max="6657" width="9.140625" style="6"/>
    <col min="6658" max="6658" width="5" style="6" customWidth="1"/>
    <col min="6659" max="6660" width="9.140625" style="6"/>
    <col min="6661" max="6661" width="9.5703125" style="6" customWidth="1"/>
    <col min="6662" max="6662" width="13.42578125" style="6" customWidth="1"/>
    <col min="6663" max="6663" width="10.140625" style="6" customWidth="1"/>
    <col min="6664" max="6664" width="11.140625" style="6" customWidth="1"/>
    <col min="6665" max="6665" width="10.28515625" style="6" customWidth="1"/>
    <col min="6666" max="6666" width="7" style="6" customWidth="1"/>
    <col min="6667" max="6667" width="12.85546875" style="6" customWidth="1"/>
    <col min="6668" max="6668" width="8.5703125" style="6" customWidth="1"/>
    <col min="6669" max="6669" width="14" style="6" customWidth="1"/>
    <col min="6670" max="6670" width="11" style="6" customWidth="1"/>
    <col min="6671" max="6671" width="11.140625" style="6" customWidth="1"/>
    <col min="6672" max="6672" width="12.5703125" style="6" customWidth="1"/>
    <col min="6673" max="6673" width="7.5703125" style="6" customWidth="1"/>
    <col min="6674" max="6674" width="8.5703125" style="6" customWidth="1"/>
    <col min="6675" max="6710" width="0" style="6" hidden="1" customWidth="1"/>
    <col min="6711" max="6711" width="12.42578125" style="6" customWidth="1"/>
    <col min="6712" max="6712" width="19" style="6" customWidth="1"/>
    <col min="6713" max="6714" width="13.85546875" style="6" bestFit="1" customWidth="1"/>
    <col min="6715" max="6715" width="9.28515625" style="6" bestFit="1" customWidth="1"/>
    <col min="6716" max="6716" width="12.140625" style="6" bestFit="1" customWidth="1"/>
    <col min="6717" max="6717" width="9.28515625" style="6" bestFit="1" customWidth="1"/>
    <col min="6718" max="6718" width="12.140625" style="6" bestFit="1" customWidth="1"/>
    <col min="6719" max="6719" width="13.85546875" style="6" bestFit="1" customWidth="1"/>
    <col min="6720" max="6720" width="9.85546875" style="6" bestFit="1" customWidth="1"/>
    <col min="6721" max="6721" width="13.85546875" style="6" bestFit="1" customWidth="1"/>
    <col min="6722" max="6723" width="9.28515625" style="6" bestFit="1" customWidth="1"/>
    <col min="6724" max="6913" width="9.140625" style="6"/>
    <col min="6914" max="6914" width="5" style="6" customWidth="1"/>
    <col min="6915" max="6916" width="9.140625" style="6"/>
    <col min="6917" max="6917" width="9.5703125" style="6" customWidth="1"/>
    <col min="6918" max="6918" width="13.42578125" style="6" customWidth="1"/>
    <col min="6919" max="6919" width="10.140625" style="6" customWidth="1"/>
    <col min="6920" max="6920" width="11.140625" style="6" customWidth="1"/>
    <col min="6921" max="6921" width="10.28515625" style="6" customWidth="1"/>
    <col min="6922" max="6922" width="7" style="6" customWidth="1"/>
    <col min="6923" max="6923" width="12.85546875" style="6" customWidth="1"/>
    <col min="6924" max="6924" width="8.5703125" style="6" customWidth="1"/>
    <col min="6925" max="6925" width="14" style="6" customWidth="1"/>
    <col min="6926" max="6926" width="11" style="6" customWidth="1"/>
    <col min="6927" max="6927" width="11.140625" style="6" customWidth="1"/>
    <col min="6928" max="6928" width="12.5703125" style="6" customWidth="1"/>
    <col min="6929" max="6929" width="7.5703125" style="6" customWidth="1"/>
    <col min="6930" max="6930" width="8.5703125" style="6" customWidth="1"/>
    <col min="6931" max="6966" width="0" style="6" hidden="1" customWidth="1"/>
    <col min="6967" max="6967" width="12.42578125" style="6" customWidth="1"/>
    <col min="6968" max="6968" width="19" style="6" customWidth="1"/>
    <col min="6969" max="6970" width="13.85546875" style="6" bestFit="1" customWidth="1"/>
    <col min="6971" max="6971" width="9.28515625" style="6" bestFit="1" customWidth="1"/>
    <col min="6972" max="6972" width="12.140625" style="6" bestFit="1" customWidth="1"/>
    <col min="6973" max="6973" width="9.28515625" style="6" bestFit="1" customWidth="1"/>
    <col min="6974" max="6974" width="12.140625" style="6" bestFit="1" customWidth="1"/>
    <col min="6975" max="6975" width="13.85546875" style="6" bestFit="1" customWidth="1"/>
    <col min="6976" max="6976" width="9.85546875" style="6" bestFit="1" customWidth="1"/>
    <col min="6977" max="6977" width="13.85546875" style="6" bestFit="1" customWidth="1"/>
    <col min="6978" max="6979" width="9.28515625" style="6" bestFit="1" customWidth="1"/>
    <col min="6980" max="7169" width="9.140625" style="6"/>
    <col min="7170" max="7170" width="5" style="6" customWidth="1"/>
    <col min="7171" max="7172" width="9.140625" style="6"/>
    <col min="7173" max="7173" width="9.5703125" style="6" customWidth="1"/>
    <col min="7174" max="7174" width="13.42578125" style="6" customWidth="1"/>
    <col min="7175" max="7175" width="10.140625" style="6" customWidth="1"/>
    <col min="7176" max="7176" width="11.140625" style="6" customWidth="1"/>
    <col min="7177" max="7177" width="10.28515625" style="6" customWidth="1"/>
    <col min="7178" max="7178" width="7" style="6" customWidth="1"/>
    <col min="7179" max="7179" width="12.85546875" style="6" customWidth="1"/>
    <col min="7180" max="7180" width="8.5703125" style="6" customWidth="1"/>
    <col min="7181" max="7181" width="14" style="6" customWidth="1"/>
    <col min="7182" max="7182" width="11" style="6" customWidth="1"/>
    <col min="7183" max="7183" width="11.140625" style="6" customWidth="1"/>
    <col min="7184" max="7184" width="12.5703125" style="6" customWidth="1"/>
    <col min="7185" max="7185" width="7.5703125" style="6" customWidth="1"/>
    <col min="7186" max="7186" width="8.5703125" style="6" customWidth="1"/>
    <col min="7187" max="7222" width="0" style="6" hidden="1" customWidth="1"/>
    <col min="7223" max="7223" width="12.42578125" style="6" customWidth="1"/>
    <col min="7224" max="7224" width="19" style="6" customWidth="1"/>
    <col min="7225" max="7226" width="13.85546875" style="6" bestFit="1" customWidth="1"/>
    <col min="7227" max="7227" width="9.28515625" style="6" bestFit="1" customWidth="1"/>
    <col min="7228" max="7228" width="12.140625" style="6" bestFit="1" customWidth="1"/>
    <col min="7229" max="7229" width="9.28515625" style="6" bestFit="1" customWidth="1"/>
    <col min="7230" max="7230" width="12.140625" style="6" bestFit="1" customWidth="1"/>
    <col min="7231" max="7231" width="13.85546875" style="6" bestFit="1" customWidth="1"/>
    <col min="7232" max="7232" width="9.85546875" style="6" bestFit="1" customWidth="1"/>
    <col min="7233" max="7233" width="13.85546875" style="6" bestFit="1" customWidth="1"/>
    <col min="7234" max="7235" width="9.28515625" style="6" bestFit="1" customWidth="1"/>
    <col min="7236" max="7425" width="9.140625" style="6"/>
    <col min="7426" max="7426" width="5" style="6" customWidth="1"/>
    <col min="7427" max="7428" width="9.140625" style="6"/>
    <col min="7429" max="7429" width="9.5703125" style="6" customWidth="1"/>
    <col min="7430" max="7430" width="13.42578125" style="6" customWidth="1"/>
    <col min="7431" max="7431" width="10.140625" style="6" customWidth="1"/>
    <col min="7432" max="7432" width="11.140625" style="6" customWidth="1"/>
    <col min="7433" max="7433" width="10.28515625" style="6" customWidth="1"/>
    <col min="7434" max="7434" width="7" style="6" customWidth="1"/>
    <col min="7435" max="7435" width="12.85546875" style="6" customWidth="1"/>
    <col min="7436" max="7436" width="8.5703125" style="6" customWidth="1"/>
    <col min="7437" max="7437" width="14" style="6" customWidth="1"/>
    <col min="7438" max="7438" width="11" style="6" customWidth="1"/>
    <col min="7439" max="7439" width="11.140625" style="6" customWidth="1"/>
    <col min="7440" max="7440" width="12.5703125" style="6" customWidth="1"/>
    <col min="7441" max="7441" width="7.5703125" style="6" customWidth="1"/>
    <col min="7442" max="7442" width="8.5703125" style="6" customWidth="1"/>
    <col min="7443" max="7478" width="0" style="6" hidden="1" customWidth="1"/>
    <col min="7479" max="7479" width="12.42578125" style="6" customWidth="1"/>
    <col min="7480" max="7480" width="19" style="6" customWidth="1"/>
    <col min="7481" max="7482" width="13.85546875" style="6" bestFit="1" customWidth="1"/>
    <col min="7483" max="7483" width="9.28515625" style="6" bestFit="1" customWidth="1"/>
    <col min="7484" max="7484" width="12.140625" style="6" bestFit="1" customWidth="1"/>
    <col min="7485" max="7485" width="9.28515625" style="6" bestFit="1" customWidth="1"/>
    <col min="7486" max="7486" width="12.140625" style="6" bestFit="1" customWidth="1"/>
    <col min="7487" max="7487" width="13.85546875" style="6" bestFit="1" customWidth="1"/>
    <col min="7488" max="7488" width="9.85546875" style="6" bestFit="1" customWidth="1"/>
    <col min="7489" max="7489" width="13.85546875" style="6" bestFit="1" customWidth="1"/>
    <col min="7490" max="7491" width="9.28515625" style="6" bestFit="1" customWidth="1"/>
    <col min="7492" max="7681" width="9.140625" style="6"/>
    <col min="7682" max="7682" width="5" style="6" customWidth="1"/>
    <col min="7683" max="7684" width="9.140625" style="6"/>
    <col min="7685" max="7685" width="9.5703125" style="6" customWidth="1"/>
    <col min="7686" max="7686" width="13.42578125" style="6" customWidth="1"/>
    <col min="7687" max="7687" width="10.140625" style="6" customWidth="1"/>
    <col min="7688" max="7688" width="11.140625" style="6" customWidth="1"/>
    <col min="7689" max="7689" width="10.28515625" style="6" customWidth="1"/>
    <col min="7690" max="7690" width="7" style="6" customWidth="1"/>
    <col min="7691" max="7691" width="12.85546875" style="6" customWidth="1"/>
    <col min="7692" max="7692" width="8.5703125" style="6" customWidth="1"/>
    <col min="7693" max="7693" width="14" style="6" customWidth="1"/>
    <col min="7694" max="7694" width="11" style="6" customWidth="1"/>
    <col min="7695" max="7695" width="11.140625" style="6" customWidth="1"/>
    <col min="7696" max="7696" width="12.5703125" style="6" customWidth="1"/>
    <col min="7697" max="7697" width="7.5703125" style="6" customWidth="1"/>
    <col min="7698" max="7698" width="8.5703125" style="6" customWidth="1"/>
    <col min="7699" max="7734" width="0" style="6" hidden="1" customWidth="1"/>
    <col min="7735" max="7735" width="12.42578125" style="6" customWidth="1"/>
    <col min="7736" max="7736" width="19" style="6" customWidth="1"/>
    <col min="7737" max="7738" width="13.85546875" style="6" bestFit="1" customWidth="1"/>
    <col min="7739" max="7739" width="9.28515625" style="6" bestFit="1" customWidth="1"/>
    <col min="7740" max="7740" width="12.140625" style="6" bestFit="1" customWidth="1"/>
    <col min="7741" max="7741" width="9.28515625" style="6" bestFit="1" customWidth="1"/>
    <col min="7742" max="7742" width="12.140625" style="6" bestFit="1" customWidth="1"/>
    <col min="7743" max="7743" width="13.85546875" style="6" bestFit="1" customWidth="1"/>
    <col min="7744" max="7744" width="9.85546875" style="6" bestFit="1" customWidth="1"/>
    <col min="7745" max="7745" width="13.85546875" style="6" bestFit="1" customWidth="1"/>
    <col min="7746" max="7747" width="9.28515625" style="6" bestFit="1" customWidth="1"/>
    <col min="7748" max="7937" width="9.140625" style="6"/>
    <col min="7938" max="7938" width="5" style="6" customWidth="1"/>
    <col min="7939" max="7940" width="9.140625" style="6"/>
    <col min="7941" max="7941" width="9.5703125" style="6" customWidth="1"/>
    <col min="7942" max="7942" width="13.42578125" style="6" customWidth="1"/>
    <col min="7943" max="7943" width="10.140625" style="6" customWidth="1"/>
    <col min="7944" max="7944" width="11.140625" style="6" customWidth="1"/>
    <col min="7945" max="7945" width="10.28515625" style="6" customWidth="1"/>
    <col min="7946" max="7946" width="7" style="6" customWidth="1"/>
    <col min="7947" max="7947" width="12.85546875" style="6" customWidth="1"/>
    <col min="7948" max="7948" width="8.5703125" style="6" customWidth="1"/>
    <col min="7949" max="7949" width="14" style="6" customWidth="1"/>
    <col min="7950" max="7950" width="11" style="6" customWidth="1"/>
    <col min="7951" max="7951" width="11.140625" style="6" customWidth="1"/>
    <col min="7952" max="7952" width="12.5703125" style="6" customWidth="1"/>
    <col min="7953" max="7953" width="7.5703125" style="6" customWidth="1"/>
    <col min="7954" max="7954" width="8.5703125" style="6" customWidth="1"/>
    <col min="7955" max="7990" width="0" style="6" hidden="1" customWidth="1"/>
    <col min="7991" max="7991" width="12.42578125" style="6" customWidth="1"/>
    <col min="7992" max="7992" width="19" style="6" customWidth="1"/>
    <col min="7993" max="7994" width="13.85546875" style="6" bestFit="1" customWidth="1"/>
    <col min="7995" max="7995" width="9.28515625" style="6" bestFit="1" customWidth="1"/>
    <col min="7996" max="7996" width="12.140625" style="6" bestFit="1" customWidth="1"/>
    <col min="7997" max="7997" width="9.28515625" style="6" bestFit="1" customWidth="1"/>
    <col min="7998" max="7998" width="12.140625" style="6" bestFit="1" customWidth="1"/>
    <col min="7999" max="7999" width="13.85546875" style="6" bestFit="1" customWidth="1"/>
    <col min="8000" max="8000" width="9.85546875" style="6" bestFit="1" customWidth="1"/>
    <col min="8001" max="8001" width="13.85546875" style="6" bestFit="1" customWidth="1"/>
    <col min="8002" max="8003" width="9.28515625" style="6" bestFit="1" customWidth="1"/>
    <col min="8004" max="8193" width="9.140625" style="6"/>
    <col min="8194" max="8194" width="5" style="6" customWidth="1"/>
    <col min="8195" max="8196" width="9.140625" style="6"/>
    <col min="8197" max="8197" width="9.5703125" style="6" customWidth="1"/>
    <col min="8198" max="8198" width="13.42578125" style="6" customWidth="1"/>
    <col min="8199" max="8199" width="10.140625" style="6" customWidth="1"/>
    <col min="8200" max="8200" width="11.140625" style="6" customWidth="1"/>
    <col min="8201" max="8201" width="10.28515625" style="6" customWidth="1"/>
    <col min="8202" max="8202" width="7" style="6" customWidth="1"/>
    <col min="8203" max="8203" width="12.85546875" style="6" customWidth="1"/>
    <col min="8204" max="8204" width="8.5703125" style="6" customWidth="1"/>
    <col min="8205" max="8205" width="14" style="6" customWidth="1"/>
    <col min="8206" max="8206" width="11" style="6" customWidth="1"/>
    <col min="8207" max="8207" width="11.140625" style="6" customWidth="1"/>
    <col min="8208" max="8208" width="12.5703125" style="6" customWidth="1"/>
    <col min="8209" max="8209" width="7.5703125" style="6" customWidth="1"/>
    <col min="8210" max="8210" width="8.5703125" style="6" customWidth="1"/>
    <col min="8211" max="8246" width="0" style="6" hidden="1" customWidth="1"/>
    <col min="8247" max="8247" width="12.42578125" style="6" customWidth="1"/>
    <col min="8248" max="8248" width="19" style="6" customWidth="1"/>
    <col min="8249" max="8250" width="13.85546875" style="6" bestFit="1" customWidth="1"/>
    <col min="8251" max="8251" width="9.28515625" style="6" bestFit="1" customWidth="1"/>
    <col min="8252" max="8252" width="12.140625" style="6" bestFit="1" customWidth="1"/>
    <col min="8253" max="8253" width="9.28515625" style="6" bestFit="1" customWidth="1"/>
    <col min="8254" max="8254" width="12.140625" style="6" bestFit="1" customWidth="1"/>
    <col min="8255" max="8255" width="13.85546875" style="6" bestFit="1" customWidth="1"/>
    <col min="8256" max="8256" width="9.85546875" style="6" bestFit="1" customWidth="1"/>
    <col min="8257" max="8257" width="13.85546875" style="6" bestFit="1" customWidth="1"/>
    <col min="8258" max="8259" width="9.28515625" style="6" bestFit="1" customWidth="1"/>
    <col min="8260" max="8449" width="9.140625" style="6"/>
    <col min="8450" max="8450" width="5" style="6" customWidth="1"/>
    <col min="8451" max="8452" width="9.140625" style="6"/>
    <col min="8453" max="8453" width="9.5703125" style="6" customWidth="1"/>
    <col min="8454" max="8454" width="13.42578125" style="6" customWidth="1"/>
    <col min="8455" max="8455" width="10.140625" style="6" customWidth="1"/>
    <col min="8456" max="8456" width="11.140625" style="6" customWidth="1"/>
    <col min="8457" max="8457" width="10.28515625" style="6" customWidth="1"/>
    <col min="8458" max="8458" width="7" style="6" customWidth="1"/>
    <col min="8459" max="8459" width="12.85546875" style="6" customWidth="1"/>
    <col min="8460" max="8460" width="8.5703125" style="6" customWidth="1"/>
    <col min="8461" max="8461" width="14" style="6" customWidth="1"/>
    <col min="8462" max="8462" width="11" style="6" customWidth="1"/>
    <col min="8463" max="8463" width="11.140625" style="6" customWidth="1"/>
    <col min="8464" max="8464" width="12.5703125" style="6" customWidth="1"/>
    <col min="8465" max="8465" width="7.5703125" style="6" customWidth="1"/>
    <col min="8466" max="8466" width="8.5703125" style="6" customWidth="1"/>
    <col min="8467" max="8502" width="0" style="6" hidden="1" customWidth="1"/>
    <col min="8503" max="8503" width="12.42578125" style="6" customWidth="1"/>
    <col min="8504" max="8504" width="19" style="6" customWidth="1"/>
    <col min="8505" max="8506" width="13.85546875" style="6" bestFit="1" customWidth="1"/>
    <col min="8507" max="8507" width="9.28515625" style="6" bestFit="1" customWidth="1"/>
    <col min="8508" max="8508" width="12.140625" style="6" bestFit="1" customWidth="1"/>
    <col min="8509" max="8509" width="9.28515625" style="6" bestFit="1" customWidth="1"/>
    <col min="8510" max="8510" width="12.140625" style="6" bestFit="1" customWidth="1"/>
    <col min="8511" max="8511" width="13.85546875" style="6" bestFit="1" customWidth="1"/>
    <col min="8512" max="8512" width="9.85546875" style="6" bestFit="1" customWidth="1"/>
    <col min="8513" max="8513" width="13.85546875" style="6" bestFit="1" customWidth="1"/>
    <col min="8514" max="8515" width="9.28515625" style="6" bestFit="1" customWidth="1"/>
    <col min="8516" max="8705" width="9.140625" style="6"/>
    <col min="8706" max="8706" width="5" style="6" customWidth="1"/>
    <col min="8707" max="8708" width="9.140625" style="6"/>
    <col min="8709" max="8709" width="9.5703125" style="6" customWidth="1"/>
    <col min="8710" max="8710" width="13.42578125" style="6" customWidth="1"/>
    <col min="8711" max="8711" width="10.140625" style="6" customWidth="1"/>
    <col min="8712" max="8712" width="11.140625" style="6" customWidth="1"/>
    <col min="8713" max="8713" width="10.28515625" style="6" customWidth="1"/>
    <col min="8714" max="8714" width="7" style="6" customWidth="1"/>
    <col min="8715" max="8715" width="12.85546875" style="6" customWidth="1"/>
    <col min="8716" max="8716" width="8.5703125" style="6" customWidth="1"/>
    <col min="8717" max="8717" width="14" style="6" customWidth="1"/>
    <col min="8718" max="8718" width="11" style="6" customWidth="1"/>
    <col min="8719" max="8719" width="11.140625" style="6" customWidth="1"/>
    <col min="8720" max="8720" width="12.5703125" style="6" customWidth="1"/>
    <col min="8721" max="8721" width="7.5703125" style="6" customWidth="1"/>
    <col min="8722" max="8722" width="8.5703125" style="6" customWidth="1"/>
    <col min="8723" max="8758" width="0" style="6" hidden="1" customWidth="1"/>
    <col min="8759" max="8759" width="12.42578125" style="6" customWidth="1"/>
    <col min="8760" max="8760" width="19" style="6" customWidth="1"/>
    <col min="8761" max="8762" width="13.85546875" style="6" bestFit="1" customWidth="1"/>
    <col min="8763" max="8763" width="9.28515625" style="6" bestFit="1" customWidth="1"/>
    <col min="8764" max="8764" width="12.140625" style="6" bestFit="1" customWidth="1"/>
    <col min="8765" max="8765" width="9.28515625" style="6" bestFit="1" customWidth="1"/>
    <col min="8766" max="8766" width="12.140625" style="6" bestFit="1" customWidth="1"/>
    <col min="8767" max="8767" width="13.85546875" style="6" bestFit="1" customWidth="1"/>
    <col min="8768" max="8768" width="9.85546875" style="6" bestFit="1" customWidth="1"/>
    <col min="8769" max="8769" width="13.85546875" style="6" bestFit="1" customWidth="1"/>
    <col min="8770" max="8771" width="9.28515625" style="6" bestFit="1" customWidth="1"/>
    <col min="8772" max="8961" width="9.140625" style="6"/>
    <col min="8962" max="8962" width="5" style="6" customWidth="1"/>
    <col min="8963" max="8964" width="9.140625" style="6"/>
    <col min="8965" max="8965" width="9.5703125" style="6" customWidth="1"/>
    <col min="8966" max="8966" width="13.42578125" style="6" customWidth="1"/>
    <col min="8967" max="8967" width="10.140625" style="6" customWidth="1"/>
    <col min="8968" max="8968" width="11.140625" style="6" customWidth="1"/>
    <col min="8969" max="8969" width="10.28515625" style="6" customWidth="1"/>
    <col min="8970" max="8970" width="7" style="6" customWidth="1"/>
    <col min="8971" max="8971" width="12.85546875" style="6" customWidth="1"/>
    <col min="8972" max="8972" width="8.5703125" style="6" customWidth="1"/>
    <col min="8973" max="8973" width="14" style="6" customWidth="1"/>
    <col min="8974" max="8974" width="11" style="6" customWidth="1"/>
    <col min="8975" max="8975" width="11.140625" style="6" customWidth="1"/>
    <col min="8976" max="8976" width="12.5703125" style="6" customWidth="1"/>
    <col min="8977" max="8977" width="7.5703125" style="6" customWidth="1"/>
    <col min="8978" max="8978" width="8.5703125" style="6" customWidth="1"/>
    <col min="8979" max="9014" width="0" style="6" hidden="1" customWidth="1"/>
    <col min="9015" max="9015" width="12.42578125" style="6" customWidth="1"/>
    <col min="9016" max="9016" width="19" style="6" customWidth="1"/>
    <col min="9017" max="9018" width="13.85546875" style="6" bestFit="1" customWidth="1"/>
    <col min="9019" max="9019" width="9.28515625" style="6" bestFit="1" customWidth="1"/>
    <col min="9020" max="9020" width="12.140625" style="6" bestFit="1" customWidth="1"/>
    <col min="9021" max="9021" width="9.28515625" style="6" bestFit="1" customWidth="1"/>
    <col min="9022" max="9022" width="12.140625" style="6" bestFit="1" customWidth="1"/>
    <col min="9023" max="9023" width="13.85546875" style="6" bestFit="1" customWidth="1"/>
    <col min="9024" max="9024" width="9.85546875" style="6" bestFit="1" customWidth="1"/>
    <col min="9025" max="9025" width="13.85546875" style="6" bestFit="1" customWidth="1"/>
    <col min="9026" max="9027" width="9.28515625" style="6" bestFit="1" customWidth="1"/>
    <col min="9028" max="9217" width="9.140625" style="6"/>
    <col min="9218" max="9218" width="5" style="6" customWidth="1"/>
    <col min="9219" max="9220" width="9.140625" style="6"/>
    <col min="9221" max="9221" width="9.5703125" style="6" customWidth="1"/>
    <col min="9222" max="9222" width="13.42578125" style="6" customWidth="1"/>
    <col min="9223" max="9223" width="10.140625" style="6" customWidth="1"/>
    <col min="9224" max="9224" width="11.140625" style="6" customWidth="1"/>
    <col min="9225" max="9225" width="10.28515625" style="6" customWidth="1"/>
    <col min="9226" max="9226" width="7" style="6" customWidth="1"/>
    <col min="9227" max="9227" width="12.85546875" style="6" customWidth="1"/>
    <col min="9228" max="9228" width="8.5703125" style="6" customWidth="1"/>
    <col min="9229" max="9229" width="14" style="6" customWidth="1"/>
    <col min="9230" max="9230" width="11" style="6" customWidth="1"/>
    <col min="9231" max="9231" width="11.140625" style="6" customWidth="1"/>
    <col min="9232" max="9232" width="12.5703125" style="6" customWidth="1"/>
    <col min="9233" max="9233" width="7.5703125" style="6" customWidth="1"/>
    <col min="9234" max="9234" width="8.5703125" style="6" customWidth="1"/>
    <col min="9235" max="9270" width="0" style="6" hidden="1" customWidth="1"/>
    <col min="9271" max="9271" width="12.42578125" style="6" customWidth="1"/>
    <col min="9272" max="9272" width="19" style="6" customWidth="1"/>
    <col min="9273" max="9274" width="13.85546875" style="6" bestFit="1" customWidth="1"/>
    <col min="9275" max="9275" width="9.28515625" style="6" bestFit="1" customWidth="1"/>
    <col min="9276" max="9276" width="12.140625" style="6" bestFit="1" customWidth="1"/>
    <col min="9277" max="9277" width="9.28515625" style="6" bestFit="1" customWidth="1"/>
    <col min="9278" max="9278" width="12.140625" style="6" bestFit="1" customWidth="1"/>
    <col min="9279" max="9279" width="13.85546875" style="6" bestFit="1" customWidth="1"/>
    <col min="9280" max="9280" width="9.85546875" style="6" bestFit="1" customWidth="1"/>
    <col min="9281" max="9281" width="13.85546875" style="6" bestFit="1" customWidth="1"/>
    <col min="9282" max="9283" width="9.28515625" style="6" bestFit="1" customWidth="1"/>
    <col min="9284" max="9473" width="9.140625" style="6"/>
    <col min="9474" max="9474" width="5" style="6" customWidth="1"/>
    <col min="9475" max="9476" width="9.140625" style="6"/>
    <col min="9477" max="9477" width="9.5703125" style="6" customWidth="1"/>
    <col min="9478" max="9478" width="13.42578125" style="6" customWidth="1"/>
    <col min="9479" max="9479" width="10.140625" style="6" customWidth="1"/>
    <col min="9480" max="9480" width="11.140625" style="6" customWidth="1"/>
    <col min="9481" max="9481" width="10.28515625" style="6" customWidth="1"/>
    <col min="9482" max="9482" width="7" style="6" customWidth="1"/>
    <col min="9483" max="9483" width="12.85546875" style="6" customWidth="1"/>
    <col min="9484" max="9484" width="8.5703125" style="6" customWidth="1"/>
    <col min="9485" max="9485" width="14" style="6" customWidth="1"/>
    <col min="9486" max="9486" width="11" style="6" customWidth="1"/>
    <col min="9487" max="9487" width="11.140625" style="6" customWidth="1"/>
    <col min="9488" max="9488" width="12.5703125" style="6" customWidth="1"/>
    <col min="9489" max="9489" width="7.5703125" style="6" customWidth="1"/>
    <col min="9490" max="9490" width="8.5703125" style="6" customWidth="1"/>
    <col min="9491" max="9526" width="0" style="6" hidden="1" customWidth="1"/>
    <col min="9527" max="9527" width="12.42578125" style="6" customWidth="1"/>
    <col min="9528" max="9528" width="19" style="6" customWidth="1"/>
    <col min="9529" max="9530" width="13.85546875" style="6" bestFit="1" customWidth="1"/>
    <col min="9531" max="9531" width="9.28515625" style="6" bestFit="1" customWidth="1"/>
    <col min="9532" max="9532" width="12.140625" style="6" bestFit="1" customWidth="1"/>
    <col min="9533" max="9533" width="9.28515625" style="6" bestFit="1" customWidth="1"/>
    <col min="9534" max="9534" width="12.140625" style="6" bestFit="1" customWidth="1"/>
    <col min="9535" max="9535" width="13.85546875" style="6" bestFit="1" customWidth="1"/>
    <col min="9536" max="9536" width="9.85546875" style="6" bestFit="1" customWidth="1"/>
    <col min="9537" max="9537" width="13.85546875" style="6" bestFit="1" customWidth="1"/>
    <col min="9538" max="9539" width="9.28515625" style="6" bestFit="1" customWidth="1"/>
    <col min="9540" max="9729" width="9.140625" style="6"/>
    <col min="9730" max="9730" width="5" style="6" customWidth="1"/>
    <col min="9731" max="9732" width="9.140625" style="6"/>
    <col min="9733" max="9733" width="9.5703125" style="6" customWidth="1"/>
    <col min="9734" max="9734" width="13.42578125" style="6" customWidth="1"/>
    <col min="9735" max="9735" width="10.140625" style="6" customWidth="1"/>
    <col min="9736" max="9736" width="11.140625" style="6" customWidth="1"/>
    <col min="9737" max="9737" width="10.28515625" style="6" customWidth="1"/>
    <col min="9738" max="9738" width="7" style="6" customWidth="1"/>
    <col min="9739" max="9739" width="12.85546875" style="6" customWidth="1"/>
    <col min="9740" max="9740" width="8.5703125" style="6" customWidth="1"/>
    <col min="9741" max="9741" width="14" style="6" customWidth="1"/>
    <col min="9742" max="9742" width="11" style="6" customWidth="1"/>
    <col min="9743" max="9743" width="11.140625" style="6" customWidth="1"/>
    <col min="9744" max="9744" width="12.5703125" style="6" customWidth="1"/>
    <col min="9745" max="9745" width="7.5703125" style="6" customWidth="1"/>
    <col min="9746" max="9746" width="8.5703125" style="6" customWidth="1"/>
    <col min="9747" max="9782" width="0" style="6" hidden="1" customWidth="1"/>
    <col min="9783" max="9783" width="12.42578125" style="6" customWidth="1"/>
    <col min="9784" max="9784" width="19" style="6" customWidth="1"/>
    <col min="9785" max="9786" width="13.85546875" style="6" bestFit="1" customWidth="1"/>
    <col min="9787" max="9787" width="9.28515625" style="6" bestFit="1" customWidth="1"/>
    <col min="9788" max="9788" width="12.140625" style="6" bestFit="1" customWidth="1"/>
    <col min="9789" max="9789" width="9.28515625" style="6" bestFit="1" customWidth="1"/>
    <col min="9790" max="9790" width="12.140625" style="6" bestFit="1" customWidth="1"/>
    <col min="9791" max="9791" width="13.85546875" style="6" bestFit="1" customWidth="1"/>
    <col min="9792" max="9792" width="9.85546875" style="6" bestFit="1" customWidth="1"/>
    <col min="9793" max="9793" width="13.85546875" style="6" bestFit="1" customWidth="1"/>
    <col min="9794" max="9795" width="9.28515625" style="6" bestFit="1" customWidth="1"/>
    <col min="9796" max="9985" width="9.140625" style="6"/>
    <col min="9986" max="9986" width="5" style="6" customWidth="1"/>
    <col min="9987" max="9988" width="9.140625" style="6"/>
    <col min="9989" max="9989" width="9.5703125" style="6" customWidth="1"/>
    <col min="9990" max="9990" width="13.42578125" style="6" customWidth="1"/>
    <col min="9991" max="9991" width="10.140625" style="6" customWidth="1"/>
    <col min="9992" max="9992" width="11.140625" style="6" customWidth="1"/>
    <col min="9993" max="9993" width="10.28515625" style="6" customWidth="1"/>
    <col min="9994" max="9994" width="7" style="6" customWidth="1"/>
    <col min="9995" max="9995" width="12.85546875" style="6" customWidth="1"/>
    <col min="9996" max="9996" width="8.5703125" style="6" customWidth="1"/>
    <col min="9997" max="9997" width="14" style="6" customWidth="1"/>
    <col min="9998" max="9998" width="11" style="6" customWidth="1"/>
    <col min="9999" max="9999" width="11.140625" style="6" customWidth="1"/>
    <col min="10000" max="10000" width="12.5703125" style="6" customWidth="1"/>
    <col min="10001" max="10001" width="7.5703125" style="6" customWidth="1"/>
    <col min="10002" max="10002" width="8.5703125" style="6" customWidth="1"/>
    <col min="10003" max="10038" width="0" style="6" hidden="1" customWidth="1"/>
    <col min="10039" max="10039" width="12.42578125" style="6" customWidth="1"/>
    <col min="10040" max="10040" width="19" style="6" customWidth="1"/>
    <col min="10041" max="10042" width="13.85546875" style="6" bestFit="1" customWidth="1"/>
    <col min="10043" max="10043" width="9.28515625" style="6" bestFit="1" customWidth="1"/>
    <col min="10044" max="10044" width="12.140625" style="6" bestFit="1" customWidth="1"/>
    <col min="10045" max="10045" width="9.28515625" style="6" bestFit="1" customWidth="1"/>
    <col min="10046" max="10046" width="12.140625" style="6" bestFit="1" customWidth="1"/>
    <col min="10047" max="10047" width="13.85546875" style="6" bestFit="1" customWidth="1"/>
    <col min="10048" max="10048" width="9.85546875" style="6" bestFit="1" customWidth="1"/>
    <col min="10049" max="10049" width="13.85546875" style="6" bestFit="1" customWidth="1"/>
    <col min="10050" max="10051" width="9.28515625" style="6" bestFit="1" customWidth="1"/>
    <col min="10052" max="10241" width="9.140625" style="6"/>
    <col min="10242" max="10242" width="5" style="6" customWidth="1"/>
    <col min="10243" max="10244" width="9.140625" style="6"/>
    <col min="10245" max="10245" width="9.5703125" style="6" customWidth="1"/>
    <col min="10246" max="10246" width="13.42578125" style="6" customWidth="1"/>
    <col min="10247" max="10247" width="10.140625" style="6" customWidth="1"/>
    <col min="10248" max="10248" width="11.140625" style="6" customWidth="1"/>
    <col min="10249" max="10249" width="10.28515625" style="6" customWidth="1"/>
    <col min="10250" max="10250" width="7" style="6" customWidth="1"/>
    <col min="10251" max="10251" width="12.85546875" style="6" customWidth="1"/>
    <col min="10252" max="10252" width="8.5703125" style="6" customWidth="1"/>
    <col min="10253" max="10253" width="14" style="6" customWidth="1"/>
    <col min="10254" max="10254" width="11" style="6" customWidth="1"/>
    <col min="10255" max="10255" width="11.140625" style="6" customWidth="1"/>
    <col min="10256" max="10256" width="12.5703125" style="6" customWidth="1"/>
    <col min="10257" max="10257" width="7.5703125" style="6" customWidth="1"/>
    <col min="10258" max="10258" width="8.5703125" style="6" customWidth="1"/>
    <col min="10259" max="10294" width="0" style="6" hidden="1" customWidth="1"/>
    <col min="10295" max="10295" width="12.42578125" style="6" customWidth="1"/>
    <col min="10296" max="10296" width="19" style="6" customWidth="1"/>
    <col min="10297" max="10298" width="13.85546875" style="6" bestFit="1" customWidth="1"/>
    <col min="10299" max="10299" width="9.28515625" style="6" bestFit="1" customWidth="1"/>
    <col min="10300" max="10300" width="12.140625" style="6" bestFit="1" customWidth="1"/>
    <col min="10301" max="10301" width="9.28515625" style="6" bestFit="1" customWidth="1"/>
    <col min="10302" max="10302" width="12.140625" style="6" bestFit="1" customWidth="1"/>
    <col min="10303" max="10303" width="13.85546875" style="6" bestFit="1" customWidth="1"/>
    <col min="10304" max="10304" width="9.85546875" style="6" bestFit="1" customWidth="1"/>
    <col min="10305" max="10305" width="13.85546875" style="6" bestFit="1" customWidth="1"/>
    <col min="10306" max="10307" width="9.28515625" style="6" bestFit="1" customWidth="1"/>
    <col min="10308" max="10497" width="9.140625" style="6"/>
    <col min="10498" max="10498" width="5" style="6" customWidth="1"/>
    <col min="10499" max="10500" width="9.140625" style="6"/>
    <col min="10501" max="10501" width="9.5703125" style="6" customWidth="1"/>
    <col min="10502" max="10502" width="13.42578125" style="6" customWidth="1"/>
    <col min="10503" max="10503" width="10.140625" style="6" customWidth="1"/>
    <col min="10504" max="10504" width="11.140625" style="6" customWidth="1"/>
    <col min="10505" max="10505" width="10.28515625" style="6" customWidth="1"/>
    <col min="10506" max="10506" width="7" style="6" customWidth="1"/>
    <col min="10507" max="10507" width="12.85546875" style="6" customWidth="1"/>
    <col min="10508" max="10508" width="8.5703125" style="6" customWidth="1"/>
    <col min="10509" max="10509" width="14" style="6" customWidth="1"/>
    <col min="10510" max="10510" width="11" style="6" customWidth="1"/>
    <col min="10511" max="10511" width="11.140625" style="6" customWidth="1"/>
    <col min="10512" max="10512" width="12.5703125" style="6" customWidth="1"/>
    <col min="10513" max="10513" width="7.5703125" style="6" customWidth="1"/>
    <col min="10514" max="10514" width="8.5703125" style="6" customWidth="1"/>
    <col min="10515" max="10550" width="0" style="6" hidden="1" customWidth="1"/>
    <col min="10551" max="10551" width="12.42578125" style="6" customWidth="1"/>
    <col min="10552" max="10552" width="19" style="6" customWidth="1"/>
    <col min="10553" max="10554" width="13.85546875" style="6" bestFit="1" customWidth="1"/>
    <col min="10555" max="10555" width="9.28515625" style="6" bestFit="1" customWidth="1"/>
    <col min="10556" max="10556" width="12.140625" style="6" bestFit="1" customWidth="1"/>
    <col min="10557" max="10557" width="9.28515625" style="6" bestFit="1" customWidth="1"/>
    <col min="10558" max="10558" width="12.140625" style="6" bestFit="1" customWidth="1"/>
    <col min="10559" max="10559" width="13.85546875" style="6" bestFit="1" customWidth="1"/>
    <col min="10560" max="10560" width="9.85546875" style="6" bestFit="1" customWidth="1"/>
    <col min="10561" max="10561" width="13.85546875" style="6" bestFit="1" customWidth="1"/>
    <col min="10562" max="10563" width="9.28515625" style="6" bestFit="1" customWidth="1"/>
    <col min="10564" max="10753" width="9.140625" style="6"/>
    <col min="10754" max="10754" width="5" style="6" customWidth="1"/>
    <col min="10755" max="10756" width="9.140625" style="6"/>
    <col min="10757" max="10757" width="9.5703125" style="6" customWidth="1"/>
    <col min="10758" max="10758" width="13.42578125" style="6" customWidth="1"/>
    <col min="10759" max="10759" width="10.140625" style="6" customWidth="1"/>
    <col min="10760" max="10760" width="11.140625" style="6" customWidth="1"/>
    <col min="10761" max="10761" width="10.28515625" style="6" customWidth="1"/>
    <col min="10762" max="10762" width="7" style="6" customWidth="1"/>
    <col min="10763" max="10763" width="12.85546875" style="6" customWidth="1"/>
    <col min="10764" max="10764" width="8.5703125" style="6" customWidth="1"/>
    <col min="10765" max="10765" width="14" style="6" customWidth="1"/>
    <col min="10766" max="10766" width="11" style="6" customWidth="1"/>
    <col min="10767" max="10767" width="11.140625" style="6" customWidth="1"/>
    <col min="10768" max="10768" width="12.5703125" style="6" customWidth="1"/>
    <col min="10769" max="10769" width="7.5703125" style="6" customWidth="1"/>
    <col min="10770" max="10770" width="8.5703125" style="6" customWidth="1"/>
    <col min="10771" max="10806" width="0" style="6" hidden="1" customWidth="1"/>
    <col min="10807" max="10807" width="12.42578125" style="6" customWidth="1"/>
    <col min="10808" max="10808" width="19" style="6" customWidth="1"/>
    <col min="10809" max="10810" width="13.85546875" style="6" bestFit="1" customWidth="1"/>
    <col min="10811" max="10811" width="9.28515625" style="6" bestFit="1" customWidth="1"/>
    <col min="10812" max="10812" width="12.140625" style="6" bestFit="1" customWidth="1"/>
    <col min="10813" max="10813" width="9.28515625" style="6" bestFit="1" customWidth="1"/>
    <col min="10814" max="10814" width="12.140625" style="6" bestFit="1" customWidth="1"/>
    <col min="10815" max="10815" width="13.85546875" style="6" bestFit="1" customWidth="1"/>
    <col min="10816" max="10816" width="9.85546875" style="6" bestFit="1" customWidth="1"/>
    <col min="10817" max="10817" width="13.85546875" style="6" bestFit="1" customWidth="1"/>
    <col min="10818" max="10819" width="9.28515625" style="6" bestFit="1" customWidth="1"/>
    <col min="10820" max="11009" width="9.140625" style="6"/>
    <col min="11010" max="11010" width="5" style="6" customWidth="1"/>
    <col min="11011" max="11012" width="9.140625" style="6"/>
    <col min="11013" max="11013" width="9.5703125" style="6" customWidth="1"/>
    <col min="11014" max="11014" width="13.42578125" style="6" customWidth="1"/>
    <col min="11015" max="11015" width="10.140625" style="6" customWidth="1"/>
    <col min="11016" max="11016" width="11.140625" style="6" customWidth="1"/>
    <col min="11017" max="11017" width="10.28515625" style="6" customWidth="1"/>
    <col min="11018" max="11018" width="7" style="6" customWidth="1"/>
    <col min="11019" max="11019" width="12.85546875" style="6" customWidth="1"/>
    <col min="11020" max="11020" width="8.5703125" style="6" customWidth="1"/>
    <col min="11021" max="11021" width="14" style="6" customWidth="1"/>
    <col min="11022" max="11022" width="11" style="6" customWidth="1"/>
    <col min="11023" max="11023" width="11.140625" style="6" customWidth="1"/>
    <col min="11024" max="11024" width="12.5703125" style="6" customWidth="1"/>
    <col min="11025" max="11025" width="7.5703125" style="6" customWidth="1"/>
    <col min="11026" max="11026" width="8.5703125" style="6" customWidth="1"/>
    <col min="11027" max="11062" width="0" style="6" hidden="1" customWidth="1"/>
    <col min="11063" max="11063" width="12.42578125" style="6" customWidth="1"/>
    <col min="11064" max="11064" width="19" style="6" customWidth="1"/>
    <col min="11065" max="11066" width="13.85546875" style="6" bestFit="1" customWidth="1"/>
    <col min="11067" max="11067" width="9.28515625" style="6" bestFit="1" customWidth="1"/>
    <col min="11068" max="11068" width="12.140625" style="6" bestFit="1" customWidth="1"/>
    <col min="11069" max="11069" width="9.28515625" style="6" bestFit="1" customWidth="1"/>
    <col min="11070" max="11070" width="12.140625" style="6" bestFit="1" customWidth="1"/>
    <col min="11071" max="11071" width="13.85546875" style="6" bestFit="1" customWidth="1"/>
    <col min="11072" max="11072" width="9.85546875" style="6" bestFit="1" customWidth="1"/>
    <col min="11073" max="11073" width="13.85546875" style="6" bestFit="1" customWidth="1"/>
    <col min="11074" max="11075" width="9.28515625" style="6" bestFit="1" customWidth="1"/>
    <col min="11076" max="11265" width="9.140625" style="6"/>
    <col min="11266" max="11266" width="5" style="6" customWidth="1"/>
    <col min="11267" max="11268" width="9.140625" style="6"/>
    <col min="11269" max="11269" width="9.5703125" style="6" customWidth="1"/>
    <col min="11270" max="11270" width="13.42578125" style="6" customWidth="1"/>
    <col min="11271" max="11271" width="10.140625" style="6" customWidth="1"/>
    <col min="11272" max="11272" width="11.140625" style="6" customWidth="1"/>
    <col min="11273" max="11273" width="10.28515625" style="6" customWidth="1"/>
    <col min="11274" max="11274" width="7" style="6" customWidth="1"/>
    <col min="11275" max="11275" width="12.85546875" style="6" customWidth="1"/>
    <col min="11276" max="11276" width="8.5703125" style="6" customWidth="1"/>
    <col min="11277" max="11277" width="14" style="6" customWidth="1"/>
    <col min="11278" max="11278" width="11" style="6" customWidth="1"/>
    <col min="11279" max="11279" width="11.140625" style="6" customWidth="1"/>
    <col min="11280" max="11280" width="12.5703125" style="6" customWidth="1"/>
    <col min="11281" max="11281" width="7.5703125" style="6" customWidth="1"/>
    <col min="11282" max="11282" width="8.5703125" style="6" customWidth="1"/>
    <col min="11283" max="11318" width="0" style="6" hidden="1" customWidth="1"/>
    <col min="11319" max="11319" width="12.42578125" style="6" customWidth="1"/>
    <col min="11320" max="11320" width="19" style="6" customWidth="1"/>
    <col min="11321" max="11322" width="13.85546875" style="6" bestFit="1" customWidth="1"/>
    <col min="11323" max="11323" width="9.28515625" style="6" bestFit="1" customWidth="1"/>
    <col min="11324" max="11324" width="12.140625" style="6" bestFit="1" customWidth="1"/>
    <col min="11325" max="11325" width="9.28515625" style="6" bestFit="1" customWidth="1"/>
    <col min="11326" max="11326" width="12.140625" style="6" bestFit="1" customWidth="1"/>
    <col min="11327" max="11327" width="13.85546875" style="6" bestFit="1" customWidth="1"/>
    <col min="11328" max="11328" width="9.85546875" style="6" bestFit="1" customWidth="1"/>
    <col min="11329" max="11329" width="13.85546875" style="6" bestFit="1" customWidth="1"/>
    <col min="11330" max="11331" width="9.28515625" style="6" bestFit="1" customWidth="1"/>
    <col min="11332" max="11521" width="9.140625" style="6"/>
    <col min="11522" max="11522" width="5" style="6" customWidth="1"/>
    <col min="11523" max="11524" width="9.140625" style="6"/>
    <col min="11525" max="11525" width="9.5703125" style="6" customWidth="1"/>
    <col min="11526" max="11526" width="13.42578125" style="6" customWidth="1"/>
    <col min="11527" max="11527" width="10.140625" style="6" customWidth="1"/>
    <col min="11528" max="11528" width="11.140625" style="6" customWidth="1"/>
    <col min="11529" max="11529" width="10.28515625" style="6" customWidth="1"/>
    <col min="11530" max="11530" width="7" style="6" customWidth="1"/>
    <col min="11531" max="11531" width="12.85546875" style="6" customWidth="1"/>
    <col min="11532" max="11532" width="8.5703125" style="6" customWidth="1"/>
    <col min="11533" max="11533" width="14" style="6" customWidth="1"/>
    <col min="11534" max="11534" width="11" style="6" customWidth="1"/>
    <col min="11535" max="11535" width="11.140625" style="6" customWidth="1"/>
    <col min="11536" max="11536" width="12.5703125" style="6" customWidth="1"/>
    <col min="11537" max="11537" width="7.5703125" style="6" customWidth="1"/>
    <col min="11538" max="11538" width="8.5703125" style="6" customWidth="1"/>
    <col min="11539" max="11574" width="0" style="6" hidden="1" customWidth="1"/>
    <col min="11575" max="11575" width="12.42578125" style="6" customWidth="1"/>
    <col min="11576" max="11576" width="19" style="6" customWidth="1"/>
    <col min="11577" max="11578" width="13.85546875" style="6" bestFit="1" customWidth="1"/>
    <col min="11579" max="11579" width="9.28515625" style="6" bestFit="1" customWidth="1"/>
    <col min="11580" max="11580" width="12.140625" style="6" bestFit="1" customWidth="1"/>
    <col min="11581" max="11581" width="9.28515625" style="6" bestFit="1" customWidth="1"/>
    <col min="11582" max="11582" width="12.140625" style="6" bestFit="1" customWidth="1"/>
    <col min="11583" max="11583" width="13.85546875" style="6" bestFit="1" customWidth="1"/>
    <col min="11584" max="11584" width="9.85546875" style="6" bestFit="1" customWidth="1"/>
    <col min="11585" max="11585" width="13.85546875" style="6" bestFit="1" customWidth="1"/>
    <col min="11586" max="11587" width="9.28515625" style="6" bestFit="1" customWidth="1"/>
    <col min="11588" max="11777" width="9.140625" style="6"/>
    <col min="11778" max="11778" width="5" style="6" customWidth="1"/>
    <col min="11779" max="11780" width="9.140625" style="6"/>
    <col min="11781" max="11781" width="9.5703125" style="6" customWidth="1"/>
    <col min="11782" max="11782" width="13.42578125" style="6" customWidth="1"/>
    <col min="11783" max="11783" width="10.140625" style="6" customWidth="1"/>
    <col min="11784" max="11784" width="11.140625" style="6" customWidth="1"/>
    <col min="11785" max="11785" width="10.28515625" style="6" customWidth="1"/>
    <col min="11786" max="11786" width="7" style="6" customWidth="1"/>
    <col min="11787" max="11787" width="12.85546875" style="6" customWidth="1"/>
    <col min="11788" max="11788" width="8.5703125" style="6" customWidth="1"/>
    <col min="11789" max="11789" width="14" style="6" customWidth="1"/>
    <col min="11790" max="11790" width="11" style="6" customWidth="1"/>
    <col min="11791" max="11791" width="11.140625" style="6" customWidth="1"/>
    <col min="11792" max="11792" width="12.5703125" style="6" customWidth="1"/>
    <col min="11793" max="11793" width="7.5703125" style="6" customWidth="1"/>
    <col min="11794" max="11794" width="8.5703125" style="6" customWidth="1"/>
    <col min="11795" max="11830" width="0" style="6" hidden="1" customWidth="1"/>
    <col min="11831" max="11831" width="12.42578125" style="6" customWidth="1"/>
    <col min="11832" max="11832" width="19" style="6" customWidth="1"/>
    <col min="11833" max="11834" width="13.85546875" style="6" bestFit="1" customWidth="1"/>
    <col min="11835" max="11835" width="9.28515625" style="6" bestFit="1" customWidth="1"/>
    <col min="11836" max="11836" width="12.140625" style="6" bestFit="1" customWidth="1"/>
    <col min="11837" max="11837" width="9.28515625" style="6" bestFit="1" customWidth="1"/>
    <col min="11838" max="11838" width="12.140625" style="6" bestFit="1" customWidth="1"/>
    <col min="11839" max="11839" width="13.85546875" style="6" bestFit="1" customWidth="1"/>
    <col min="11840" max="11840" width="9.85546875" style="6" bestFit="1" customWidth="1"/>
    <col min="11841" max="11841" width="13.85546875" style="6" bestFit="1" customWidth="1"/>
    <col min="11842" max="11843" width="9.28515625" style="6" bestFit="1" customWidth="1"/>
    <col min="11844" max="12033" width="9.140625" style="6"/>
    <col min="12034" max="12034" width="5" style="6" customWidth="1"/>
    <col min="12035" max="12036" width="9.140625" style="6"/>
    <col min="12037" max="12037" width="9.5703125" style="6" customWidth="1"/>
    <col min="12038" max="12038" width="13.42578125" style="6" customWidth="1"/>
    <col min="12039" max="12039" width="10.140625" style="6" customWidth="1"/>
    <col min="12040" max="12040" width="11.140625" style="6" customWidth="1"/>
    <col min="12041" max="12041" width="10.28515625" style="6" customWidth="1"/>
    <col min="12042" max="12042" width="7" style="6" customWidth="1"/>
    <col min="12043" max="12043" width="12.85546875" style="6" customWidth="1"/>
    <col min="12044" max="12044" width="8.5703125" style="6" customWidth="1"/>
    <col min="12045" max="12045" width="14" style="6" customWidth="1"/>
    <col min="12046" max="12046" width="11" style="6" customWidth="1"/>
    <col min="12047" max="12047" width="11.140625" style="6" customWidth="1"/>
    <col min="12048" max="12048" width="12.5703125" style="6" customWidth="1"/>
    <col min="12049" max="12049" width="7.5703125" style="6" customWidth="1"/>
    <col min="12050" max="12050" width="8.5703125" style="6" customWidth="1"/>
    <col min="12051" max="12086" width="0" style="6" hidden="1" customWidth="1"/>
    <col min="12087" max="12087" width="12.42578125" style="6" customWidth="1"/>
    <col min="12088" max="12088" width="19" style="6" customWidth="1"/>
    <col min="12089" max="12090" width="13.85546875" style="6" bestFit="1" customWidth="1"/>
    <col min="12091" max="12091" width="9.28515625" style="6" bestFit="1" customWidth="1"/>
    <col min="12092" max="12092" width="12.140625" style="6" bestFit="1" customWidth="1"/>
    <col min="12093" max="12093" width="9.28515625" style="6" bestFit="1" customWidth="1"/>
    <col min="12094" max="12094" width="12.140625" style="6" bestFit="1" customWidth="1"/>
    <col min="12095" max="12095" width="13.85546875" style="6" bestFit="1" customWidth="1"/>
    <col min="12096" max="12096" width="9.85546875" style="6" bestFit="1" customWidth="1"/>
    <col min="12097" max="12097" width="13.85546875" style="6" bestFit="1" customWidth="1"/>
    <col min="12098" max="12099" width="9.28515625" style="6" bestFit="1" customWidth="1"/>
    <col min="12100" max="12289" width="9.140625" style="6"/>
    <col min="12290" max="12290" width="5" style="6" customWidth="1"/>
    <col min="12291" max="12292" width="9.140625" style="6"/>
    <col min="12293" max="12293" width="9.5703125" style="6" customWidth="1"/>
    <col min="12294" max="12294" width="13.42578125" style="6" customWidth="1"/>
    <col min="12295" max="12295" width="10.140625" style="6" customWidth="1"/>
    <col min="12296" max="12296" width="11.140625" style="6" customWidth="1"/>
    <col min="12297" max="12297" width="10.28515625" style="6" customWidth="1"/>
    <col min="12298" max="12298" width="7" style="6" customWidth="1"/>
    <col min="12299" max="12299" width="12.85546875" style="6" customWidth="1"/>
    <col min="12300" max="12300" width="8.5703125" style="6" customWidth="1"/>
    <col min="12301" max="12301" width="14" style="6" customWidth="1"/>
    <col min="12302" max="12302" width="11" style="6" customWidth="1"/>
    <col min="12303" max="12303" width="11.140625" style="6" customWidth="1"/>
    <col min="12304" max="12304" width="12.5703125" style="6" customWidth="1"/>
    <col min="12305" max="12305" width="7.5703125" style="6" customWidth="1"/>
    <col min="12306" max="12306" width="8.5703125" style="6" customWidth="1"/>
    <col min="12307" max="12342" width="0" style="6" hidden="1" customWidth="1"/>
    <col min="12343" max="12343" width="12.42578125" style="6" customWidth="1"/>
    <col min="12344" max="12344" width="19" style="6" customWidth="1"/>
    <col min="12345" max="12346" width="13.85546875" style="6" bestFit="1" customWidth="1"/>
    <col min="12347" max="12347" width="9.28515625" style="6" bestFit="1" customWidth="1"/>
    <col min="12348" max="12348" width="12.140625" style="6" bestFit="1" customWidth="1"/>
    <col min="12349" max="12349" width="9.28515625" style="6" bestFit="1" customWidth="1"/>
    <col min="12350" max="12350" width="12.140625" style="6" bestFit="1" customWidth="1"/>
    <col min="12351" max="12351" width="13.85546875" style="6" bestFit="1" customWidth="1"/>
    <col min="12352" max="12352" width="9.85546875" style="6" bestFit="1" customWidth="1"/>
    <col min="12353" max="12353" width="13.85546875" style="6" bestFit="1" customWidth="1"/>
    <col min="12354" max="12355" width="9.28515625" style="6" bestFit="1" customWidth="1"/>
    <col min="12356" max="12545" width="9.140625" style="6"/>
    <col min="12546" max="12546" width="5" style="6" customWidth="1"/>
    <col min="12547" max="12548" width="9.140625" style="6"/>
    <col min="12549" max="12549" width="9.5703125" style="6" customWidth="1"/>
    <col min="12550" max="12550" width="13.42578125" style="6" customWidth="1"/>
    <col min="12551" max="12551" width="10.140625" style="6" customWidth="1"/>
    <col min="12552" max="12552" width="11.140625" style="6" customWidth="1"/>
    <col min="12553" max="12553" width="10.28515625" style="6" customWidth="1"/>
    <col min="12554" max="12554" width="7" style="6" customWidth="1"/>
    <col min="12555" max="12555" width="12.85546875" style="6" customWidth="1"/>
    <col min="12556" max="12556" width="8.5703125" style="6" customWidth="1"/>
    <col min="12557" max="12557" width="14" style="6" customWidth="1"/>
    <col min="12558" max="12558" width="11" style="6" customWidth="1"/>
    <col min="12559" max="12559" width="11.140625" style="6" customWidth="1"/>
    <col min="12560" max="12560" width="12.5703125" style="6" customWidth="1"/>
    <col min="12561" max="12561" width="7.5703125" style="6" customWidth="1"/>
    <col min="12562" max="12562" width="8.5703125" style="6" customWidth="1"/>
    <col min="12563" max="12598" width="0" style="6" hidden="1" customWidth="1"/>
    <col min="12599" max="12599" width="12.42578125" style="6" customWidth="1"/>
    <col min="12600" max="12600" width="19" style="6" customWidth="1"/>
    <col min="12601" max="12602" width="13.85546875" style="6" bestFit="1" customWidth="1"/>
    <col min="12603" max="12603" width="9.28515625" style="6" bestFit="1" customWidth="1"/>
    <col min="12604" max="12604" width="12.140625" style="6" bestFit="1" customWidth="1"/>
    <col min="12605" max="12605" width="9.28515625" style="6" bestFit="1" customWidth="1"/>
    <col min="12606" max="12606" width="12.140625" style="6" bestFit="1" customWidth="1"/>
    <col min="12607" max="12607" width="13.85546875" style="6" bestFit="1" customWidth="1"/>
    <col min="12608" max="12608" width="9.85546875" style="6" bestFit="1" customWidth="1"/>
    <col min="12609" max="12609" width="13.85546875" style="6" bestFit="1" customWidth="1"/>
    <col min="12610" max="12611" width="9.28515625" style="6" bestFit="1" customWidth="1"/>
    <col min="12612" max="12801" width="9.140625" style="6"/>
    <col min="12802" max="12802" width="5" style="6" customWidth="1"/>
    <col min="12803" max="12804" width="9.140625" style="6"/>
    <col min="12805" max="12805" width="9.5703125" style="6" customWidth="1"/>
    <col min="12806" max="12806" width="13.42578125" style="6" customWidth="1"/>
    <col min="12807" max="12807" width="10.140625" style="6" customWidth="1"/>
    <col min="12808" max="12808" width="11.140625" style="6" customWidth="1"/>
    <col min="12809" max="12809" width="10.28515625" style="6" customWidth="1"/>
    <col min="12810" max="12810" width="7" style="6" customWidth="1"/>
    <col min="12811" max="12811" width="12.85546875" style="6" customWidth="1"/>
    <col min="12812" max="12812" width="8.5703125" style="6" customWidth="1"/>
    <col min="12813" max="12813" width="14" style="6" customWidth="1"/>
    <col min="12814" max="12814" width="11" style="6" customWidth="1"/>
    <col min="12815" max="12815" width="11.140625" style="6" customWidth="1"/>
    <col min="12816" max="12816" width="12.5703125" style="6" customWidth="1"/>
    <col min="12817" max="12817" width="7.5703125" style="6" customWidth="1"/>
    <col min="12818" max="12818" width="8.5703125" style="6" customWidth="1"/>
    <col min="12819" max="12854" width="0" style="6" hidden="1" customWidth="1"/>
    <col min="12855" max="12855" width="12.42578125" style="6" customWidth="1"/>
    <col min="12856" max="12856" width="19" style="6" customWidth="1"/>
    <col min="12857" max="12858" width="13.85546875" style="6" bestFit="1" customWidth="1"/>
    <col min="12859" max="12859" width="9.28515625" style="6" bestFit="1" customWidth="1"/>
    <col min="12860" max="12860" width="12.140625" style="6" bestFit="1" customWidth="1"/>
    <col min="12861" max="12861" width="9.28515625" style="6" bestFit="1" customWidth="1"/>
    <col min="12862" max="12862" width="12.140625" style="6" bestFit="1" customWidth="1"/>
    <col min="12863" max="12863" width="13.85546875" style="6" bestFit="1" customWidth="1"/>
    <col min="12864" max="12864" width="9.85546875" style="6" bestFit="1" customWidth="1"/>
    <col min="12865" max="12865" width="13.85546875" style="6" bestFit="1" customWidth="1"/>
    <col min="12866" max="12867" width="9.28515625" style="6" bestFit="1" customWidth="1"/>
    <col min="12868" max="13057" width="9.140625" style="6"/>
    <col min="13058" max="13058" width="5" style="6" customWidth="1"/>
    <col min="13059" max="13060" width="9.140625" style="6"/>
    <col min="13061" max="13061" width="9.5703125" style="6" customWidth="1"/>
    <col min="13062" max="13062" width="13.42578125" style="6" customWidth="1"/>
    <col min="13063" max="13063" width="10.140625" style="6" customWidth="1"/>
    <col min="13064" max="13064" width="11.140625" style="6" customWidth="1"/>
    <col min="13065" max="13065" width="10.28515625" style="6" customWidth="1"/>
    <col min="13066" max="13066" width="7" style="6" customWidth="1"/>
    <col min="13067" max="13067" width="12.85546875" style="6" customWidth="1"/>
    <col min="13068" max="13068" width="8.5703125" style="6" customWidth="1"/>
    <col min="13069" max="13069" width="14" style="6" customWidth="1"/>
    <col min="13070" max="13070" width="11" style="6" customWidth="1"/>
    <col min="13071" max="13071" width="11.140625" style="6" customWidth="1"/>
    <col min="13072" max="13072" width="12.5703125" style="6" customWidth="1"/>
    <col min="13073" max="13073" width="7.5703125" style="6" customWidth="1"/>
    <col min="13074" max="13074" width="8.5703125" style="6" customWidth="1"/>
    <col min="13075" max="13110" width="0" style="6" hidden="1" customWidth="1"/>
    <col min="13111" max="13111" width="12.42578125" style="6" customWidth="1"/>
    <col min="13112" max="13112" width="19" style="6" customWidth="1"/>
    <col min="13113" max="13114" width="13.85546875" style="6" bestFit="1" customWidth="1"/>
    <col min="13115" max="13115" width="9.28515625" style="6" bestFit="1" customWidth="1"/>
    <col min="13116" max="13116" width="12.140625" style="6" bestFit="1" customWidth="1"/>
    <col min="13117" max="13117" width="9.28515625" style="6" bestFit="1" customWidth="1"/>
    <col min="13118" max="13118" width="12.140625" style="6" bestFit="1" customWidth="1"/>
    <col min="13119" max="13119" width="13.85546875" style="6" bestFit="1" customWidth="1"/>
    <col min="13120" max="13120" width="9.85546875" style="6" bestFit="1" customWidth="1"/>
    <col min="13121" max="13121" width="13.85546875" style="6" bestFit="1" customWidth="1"/>
    <col min="13122" max="13123" width="9.28515625" style="6" bestFit="1" customWidth="1"/>
    <col min="13124" max="13313" width="9.140625" style="6"/>
    <col min="13314" max="13314" width="5" style="6" customWidth="1"/>
    <col min="13315" max="13316" width="9.140625" style="6"/>
    <col min="13317" max="13317" width="9.5703125" style="6" customWidth="1"/>
    <col min="13318" max="13318" width="13.42578125" style="6" customWidth="1"/>
    <col min="13319" max="13319" width="10.140625" style="6" customWidth="1"/>
    <col min="13320" max="13320" width="11.140625" style="6" customWidth="1"/>
    <col min="13321" max="13321" width="10.28515625" style="6" customWidth="1"/>
    <col min="13322" max="13322" width="7" style="6" customWidth="1"/>
    <col min="13323" max="13323" width="12.85546875" style="6" customWidth="1"/>
    <col min="13324" max="13324" width="8.5703125" style="6" customWidth="1"/>
    <col min="13325" max="13325" width="14" style="6" customWidth="1"/>
    <col min="13326" max="13326" width="11" style="6" customWidth="1"/>
    <col min="13327" max="13327" width="11.140625" style="6" customWidth="1"/>
    <col min="13328" max="13328" width="12.5703125" style="6" customWidth="1"/>
    <col min="13329" max="13329" width="7.5703125" style="6" customWidth="1"/>
    <col min="13330" max="13330" width="8.5703125" style="6" customWidth="1"/>
    <col min="13331" max="13366" width="0" style="6" hidden="1" customWidth="1"/>
    <col min="13367" max="13367" width="12.42578125" style="6" customWidth="1"/>
    <col min="13368" max="13368" width="19" style="6" customWidth="1"/>
    <col min="13369" max="13370" width="13.85546875" style="6" bestFit="1" customWidth="1"/>
    <col min="13371" max="13371" width="9.28515625" style="6" bestFit="1" customWidth="1"/>
    <col min="13372" max="13372" width="12.140625" style="6" bestFit="1" customWidth="1"/>
    <col min="13373" max="13373" width="9.28515625" style="6" bestFit="1" customWidth="1"/>
    <col min="13374" max="13374" width="12.140625" style="6" bestFit="1" customWidth="1"/>
    <col min="13375" max="13375" width="13.85546875" style="6" bestFit="1" customWidth="1"/>
    <col min="13376" max="13376" width="9.85546875" style="6" bestFit="1" customWidth="1"/>
    <col min="13377" max="13377" width="13.85546875" style="6" bestFit="1" customWidth="1"/>
    <col min="13378" max="13379" width="9.28515625" style="6" bestFit="1" customWidth="1"/>
    <col min="13380" max="13569" width="9.140625" style="6"/>
    <col min="13570" max="13570" width="5" style="6" customWidth="1"/>
    <col min="13571" max="13572" width="9.140625" style="6"/>
    <col min="13573" max="13573" width="9.5703125" style="6" customWidth="1"/>
    <col min="13574" max="13574" width="13.42578125" style="6" customWidth="1"/>
    <col min="13575" max="13575" width="10.140625" style="6" customWidth="1"/>
    <col min="13576" max="13576" width="11.140625" style="6" customWidth="1"/>
    <col min="13577" max="13577" width="10.28515625" style="6" customWidth="1"/>
    <col min="13578" max="13578" width="7" style="6" customWidth="1"/>
    <col min="13579" max="13579" width="12.85546875" style="6" customWidth="1"/>
    <col min="13580" max="13580" width="8.5703125" style="6" customWidth="1"/>
    <col min="13581" max="13581" width="14" style="6" customWidth="1"/>
    <col min="13582" max="13582" width="11" style="6" customWidth="1"/>
    <col min="13583" max="13583" width="11.140625" style="6" customWidth="1"/>
    <col min="13584" max="13584" width="12.5703125" style="6" customWidth="1"/>
    <col min="13585" max="13585" width="7.5703125" style="6" customWidth="1"/>
    <col min="13586" max="13586" width="8.5703125" style="6" customWidth="1"/>
    <col min="13587" max="13622" width="0" style="6" hidden="1" customWidth="1"/>
    <col min="13623" max="13623" width="12.42578125" style="6" customWidth="1"/>
    <col min="13624" max="13624" width="19" style="6" customWidth="1"/>
    <col min="13625" max="13626" width="13.85546875" style="6" bestFit="1" customWidth="1"/>
    <col min="13627" max="13627" width="9.28515625" style="6" bestFit="1" customWidth="1"/>
    <col min="13628" max="13628" width="12.140625" style="6" bestFit="1" customWidth="1"/>
    <col min="13629" max="13629" width="9.28515625" style="6" bestFit="1" customWidth="1"/>
    <col min="13630" max="13630" width="12.140625" style="6" bestFit="1" customWidth="1"/>
    <col min="13631" max="13631" width="13.85546875" style="6" bestFit="1" customWidth="1"/>
    <col min="13632" max="13632" width="9.85546875" style="6" bestFit="1" customWidth="1"/>
    <col min="13633" max="13633" width="13.85546875" style="6" bestFit="1" customWidth="1"/>
    <col min="13634" max="13635" width="9.28515625" style="6" bestFit="1" customWidth="1"/>
    <col min="13636" max="13825" width="9.140625" style="6"/>
    <col min="13826" max="13826" width="5" style="6" customWidth="1"/>
    <col min="13827" max="13828" width="9.140625" style="6"/>
    <col min="13829" max="13829" width="9.5703125" style="6" customWidth="1"/>
    <col min="13830" max="13830" width="13.42578125" style="6" customWidth="1"/>
    <col min="13831" max="13831" width="10.140625" style="6" customWidth="1"/>
    <col min="13832" max="13832" width="11.140625" style="6" customWidth="1"/>
    <col min="13833" max="13833" width="10.28515625" style="6" customWidth="1"/>
    <col min="13834" max="13834" width="7" style="6" customWidth="1"/>
    <col min="13835" max="13835" width="12.85546875" style="6" customWidth="1"/>
    <col min="13836" max="13836" width="8.5703125" style="6" customWidth="1"/>
    <col min="13837" max="13837" width="14" style="6" customWidth="1"/>
    <col min="13838" max="13838" width="11" style="6" customWidth="1"/>
    <col min="13839" max="13839" width="11.140625" style="6" customWidth="1"/>
    <col min="13840" max="13840" width="12.5703125" style="6" customWidth="1"/>
    <col min="13841" max="13841" width="7.5703125" style="6" customWidth="1"/>
    <col min="13842" max="13842" width="8.5703125" style="6" customWidth="1"/>
    <col min="13843" max="13878" width="0" style="6" hidden="1" customWidth="1"/>
    <col min="13879" max="13879" width="12.42578125" style="6" customWidth="1"/>
    <col min="13880" max="13880" width="19" style="6" customWidth="1"/>
    <col min="13881" max="13882" width="13.85546875" style="6" bestFit="1" customWidth="1"/>
    <col min="13883" max="13883" width="9.28515625" style="6" bestFit="1" customWidth="1"/>
    <col min="13884" max="13884" width="12.140625" style="6" bestFit="1" customWidth="1"/>
    <col min="13885" max="13885" width="9.28515625" style="6" bestFit="1" customWidth="1"/>
    <col min="13886" max="13886" width="12.140625" style="6" bestFit="1" customWidth="1"/>
    <col min="13887" max="13887" width="13.85546875" style="6" bestFit="1" customWidth="1"/>
    <col min="13888" max="13888" width="9.85546875" style="6" bestFit="1" customWidth="1"/>
    <col min="13889" max="13889" width="13.85546875" style="6" bestFit="1" customWidth="1"/>
    <col min="13890" max="13891" width="9.28515625" style="6" bestFit="1" customWidth="1"/>
    <col min="13892" max="14081" width="9.140625" style="6"/>
    <col min="14082" max="14082" width="5" style="6" customWidth="1"/>
    <col min="14083" max="14084" width="9.140625" style="6"/>
    <col min="14085" max="14085" width="9.5703125" style="6" customWidth="1"/>
    <col min="14086" max="14086" width="13.42578125" style="6" customWidth="1"/>
    <col min="14087" max="14087" width="10.140625" style="6" customWidth="1"/>
    <col min="14088" max="14088" width="11.140625" style="6" customWidth="1"/>
    <col min="14089" max="14089" width="10.28515625" style="6" customWidth="1"/>
    <col min="14090" max="14090" width="7" style="6" customWidth="1"/>
    <col min="14091" max="14091" width="12.85546875" style="6" customWidth="1"/>
    <col min="14092" max="14092" width="8.5703125" style="6" customWidth="1"/>
    <col min="14093" max="14093" width="14" style="6" customWidth="1"/>
    <col min="14094" max="14094" width="11" style="6" customWidth="1"/>
    <col min="14095" max="14095" width="11.140625" style="6" customWidth="1"/>
    <col min="14096" max="14096" width="12.5703125" style="6" customWidth="1"/>
    <col min="14097" max="14097" width="7.5703125" style="6" customWidth="1"/>
    <col min="14098" max="14098" width="8.5703125" style="6" customWidth="1"/>
    <col min="14099" max="14134" width="0" style="6" hidden="1" customWidth="1"/>
    <col min="14135" max="14135" width="12.42578125" style="6" customWidth="1"/>
    <col min="14136" max="14136" width="19" style="6" customWidth="1"/>
    <col min="14137" max="14138" width="13.85546875" style="6" bestFit="1" customWidth="1"/>
    <col min="14139" max="14139" width="9.28515625" style="6" bestFit="1" customWidth="1"/>
    <col min="14140" max="14140" width="12.140625" style="6" bestFit="1" customWidth="1"/>
    <col min="14141" max="14141" width="9.28515625" style="6" bestFit="1" customWidth="1"/>
    <col min="14142" max="14142" width="12.140625" style="6" bestFit="1" customWidth="1"/>
    <col min="14143" max="14143" width="13.85546875" style="6" bestFit="1" customWidth="1"/>
    <col min="14144" max="14144" width="9.85546875" style="6" bestFit="1" customWidth="1"/>
    <col min="14145" max="14145" width="13.85546875" style="6" bestFit="1" customWidth="1"/>
    <col min="14146" max="14147" width="9.28515625" style="6" bestFit="1" customWidth="1"/>
    <col min="14148" max="14337" width="9.140625" style="6"/>
    <col min="14338" max="14338" width="5" style="6" customWidth="1"/>
    <col min="14339" max="14340" width="9.140625" style="6"/>
    <col min="14341" max="14341" width="9.5703125" style="6" customWidth="1"/>
    <col min="14342" max="14342" width="13.42578125" style="6" customWidth="1"/>
    <col min="14343" max="14343" width="10.140625" style="6" customWidth="1"/>
    <col min="14344" max="14344" width="11.140625" style="6" customWidth="1"/>
    <col min="14345" max="14345" width="10.28515625" style="6" customWidth="1"/>
    <col min="14346" max="14346" width="7" style="6" customWidth="1"/>
    <col min="14347" max="14347" width="12.85546875" style="6" customWidth="1"/>
    <col min="14348" max="14348" width="8.5703125" style="6" customWidth="1"/>
    <col min="14349" max="14349" width="14" style="6" customWidth="1"/>
    <col min="14350" max="14350" width="11" style="6" customWidth="1"/>
    <col min="14351" max="14351" width="11.140625" style="6" customWidth="1"/>
    <col min="14352" max="14352" width="12.5703125" style="6" customWidth="1"/>
    <col min="14353" max="14353" width="7.5703125" style="6" customWidth="1"/>
    <col min="14354" max="14354" width="8.5703125" style="6" customWidth="1"/>
    <col min="14355" max="14390" width="0" style="6" hidden="1" customWidth="1"/>
    <col min="14391" max="14391" width="12.42578125" style="6" customWidth="1"/>
    <col min="14392" max="14392" width="19" style="6" customWidth="1"/>
    <col min="14393" max="14394" width="13.85546875" style="6" bestFit="1" customWidth="1"/>
    <col min="14395" max="14395" width="9.28515625" style="6" bestFit="1" customWidth="1"/>
    <col min="14396" max="14396" width="12.140625" style="6" bestFit="1" customWidth="1"/>
    <col min="14397" max="14397" width="9.28515625" style="6" bestFit="1" customWidth="1"/>
    <col min="14398" max="14398" width="12.140625" style="6" bestFit="1" customWidth="1"/>
    <col min="14399" max="14399" width="13.85546875" style="6" bestFit="1" customWidth="1"/>
    <col min="14400" max="14400" width="9.85546875" style="6" bestFit="1" customWidth="1"/>
    <col min="14401" max="14401" width="13.85546875" style="6" bestFit="1" customWidth="1"/>
    <col min="14402" max="14403" width="9.28515625" style="6" bestFit="1" customWidth="1"/>
    <col min="14404" max="14593" width="9.140625" style="6"/>
    <col min="14594" max="14594" width="5" style="6" customWidth="1"/>
    <col min="14595" max="14596" width="9.140625" style="6"/>
    <col min="14597" max="14597" width="9.5703125" style="6" customWidth="1"/>
    <col min="14598" max="14598" width="13.42578125" style="6" customWidth="1"/>
    <col min="14599" max="14599" width="10.140625" style="6" customWidth="1"/>
    <col min="14600" max="14600" width="11.140625" style="6" customWidth="1"/>
    <col min="14601" max="14601" width="10.28515625" style="6" customWidth="1"/>
    <col min="14602" max="14602" width="7" style="6" customWidth="1"/>
    <col min="14603" max="14603" width="12.85546875" style="6" customWidth="1"/>
    <col min="14604" max="14604" width="8.5703125" style="6" customWidth="1"/>
    <col min="14605" max="14605" width="14" style="6" customWidth="1"/>
    <col min="14606" max="14606" width="11" style="6" customWidth="1"/>
    <col min="14607" max="14607" width="11.140625" style="6" customWidth="1"/>
    <col min="14608" max="14608" width="12.5703125" style="6" customWidth="1"/>
    <col min="14609" max="14609" width="7.5703125" style="6" customWidth="1"/>
    <col min="14610" max="14610" width="8.5703125" style="6" customWidth="1"/>
    <col min="14611" max="14646" width="0" style="6" hidden="1" customWidth="1"/>
    <col min="14647" max="14647" width="12.42578125" style="6" customWidth="1"/>
    <col min="14648" max="14648" width="19" style="6" customWidth="1"/>
    <col min="14649" max="14650" width="13.85546875" style="6" bestFit="1" customWidth="1"/>
    <col min="14651" max="14651" width="9.28515625" style="6" bestFit="1" customWidth="1"/>
    <col min="14652" max="14652" width="12.140625" style="6" bestFit="1" customWidth="1"/>
    <col min="14653" max="14653" width="9.28515625" style="6" bestFit="1" customWidth="1"/>
    <col min="14654" max="14654" width="12.140625" style="6" bestFit="1" customWidth="1"/>
    <col min="14655" max="14655" width="13.85546875" style="6" bestFit="1" customWidth="1"/>
    <col min="14656" max="14656" width="9.85546875" style="6" bestFit="1" customWidth="1"/>
    <col min="14657" max="14657" width="13.85546875" style="6" bestFit="1" customWidth="1"/>
    <col min="14658" max="14659" width="9.28515625" style="6" bestFit="1" customWidth="1"/>
    <col min="14660" max="14849" width="9.140625" style="6"/>
    <col min="14850" max="14850" width="5" style="6" customWidth="1"/>
    <col min="14851" max="14852" width="9.140625" style="6"/>
    <col min="14853" max="14853" width="9.5703125" style="6" customWidth="1"/>
    <col min="14854" max="14854" width="13.42578125" style="6" customWidth="1"/>
    <col min="14855" max="14855" width="10.140625" style="6" customWidth="1"/>
    <col min="14856" max="14856" width="11.140625" style="6" customWidth="1"/>
    <col min="14857" max="14857" width="10.28515625" style="6" customWidth="1"/>
    <col min="14858" max="14858" width="7" style="6" customWidth="1"/>
    <col min="14859" max="14859" width="12.85546875" style="6" customWidth="1"/>
    <col min="14860" max="14860" width="8.5703125" style="6" customWidth="1"/>
    <col min="14861" max="14861" width="14" style="6" customWidth="1"/>
    <col min="14862" max="14862" width="11" style="6" customWidth="1"/>
    <col min="14863" max="14863" width="11.140625" style="6" customWidth="1"/>
    <col min="14864" max="14864" width="12.5703125" style="6" customWidth="1"/>
    <col min="14865" max="14865" width="7.5703125" style="6" customWidth="1"/>
    <col min="14866" max="14866" width="8.5703125" style="6" customWidth="1"/>
    <col min="14867" max="14902" width="0" style="6" hidden="1" customWidth="1"/>
    <col min="14903" max="14903" width="12.42578125" style="6" customWidth="1"/>
    <col min="14904" max="14904" width="19" style="6" customWidth="1"/>
    <col min="14905" max="14906" width="13.85546875" style="6" bestFit="1" customWidth="1"/>
    <col min="14907" max="14907" width="9.28515625" style="6" bestFit="1" customWidth="1"/>
    <col min="14908" max="14908" width="12.140625" style="6" bestFit="1" customWidth="1"/>
    <col min="14909" max="14909" width="9.28515625" style="6" bestFit="1" customWidth="1"/>
    <col min="14910" max="14910" width="12.140625" style="6" bestFit="1" customWidth="1"/>
    <col min="14911" max="14911" width="13.85546875" style="6" bestFit="1" customWidth="1"/>
    <col min="14912" max="14912" width="9.85546875" style="6" bestFit="1" customWidth="1"/>
    <col min="14913" max="14913" width="13.85546875" style="6" bestFit="1" customWidth="1"/>
    <col min="14914" max="14915" width="9.28515625" style="6" bestFit="1" customWidth="1"/>
    <col min="14916" max="15105" width="9.140625" style="6"/>
    <col min="15106" max="15106" width="5" style="6" customWidth="1"/>
    <col min="15107" max="15108" width="9.140625" style="6"/>
    <col min="15109" max="15109" width="9.5703125" style="6" customWidth="1"/>
    <col min="15110" max="15110" width="13.42578125" style="6" customWidth="1"/>
    <col min="15111" max="15111" width="10.140625" style="6" customWidth="1"/>
    <col min="15112" max="15112" width="11.140625" style="6" customWidth="1"/>
    <col min="15113" max="15113" width="10.28515625" style="6" customWidth="1"/>
    <col min="15114" max="15114" width="7" style="6" customWidth="1"/>
    <col min="15115" max="15115" width="12.85546875" style="6" customWidth="1"/>
    <col min="15116" max="15116" width="8.5703125" style="6" customWidth="1"/>
    <col min="15117" max="15117" width="14" style="6" customWidth="1"/>
    <col min="15118" max="15118" width="11" style="6" customWidth="1"/>
    <col min="15119" max="15119" width="11.140625" style="6" customWidth="1"/>
    <col min="15120" max="15120" width="12.5703125" style="6" customWidth="1"/>
    <col min="15121" max="15121" width="7.5703125" style="6" customWidth="1"/>
    <col min="15122" max="15122" width="8.5703125" style="6" customWidth="1"/>
    <col min="15123" max="15158" width="0" style="6" hidden="1" customWidth="1"/>
    <col min="15159" max="15159" width="12.42578125" style="6" customWidth="1"/>
    <col min="15160" max="15160" width="19" style="6" customWidth="1"/>
    <col min="15161" max="15162" width="13.85546875" style="6" bestFit="1" customWidth="1"/>
    <col min="15163" max="15163" width="9.28515625" style="6" bestFit="1" customWidth="1"/>
    <col min="15164" max="15164" width="12.140625" style="6" bestFit="1" customWidth="1"/>
    <col min="15165" max="15165" width="9.28515625" style="6" bestFit="1" customWidth="1"/>
    <col min="15166" max="15166" width="12.140625" style="6" bestFit="1" customWidth="1"/>
    <col min="15167" max="15167" width="13.85546875" style="6" bestFit="1" customWidth="1"/>
    <col min="15168" max="15168" width="9.85546875" style="6" bestFit="1" customWidth="1"/>
    <col min="15169" max="15169" width="13.85546875" style="6" bestFit="1" customWidth="1"/>
    <col min="15170" max="15171" width="9.28515625" style="6" bestFit="1" customWidth="1"/>
    <col min="15172" max="15361" width="9.140625" style="6"/>
    <col min="15362" max="15362" width="5" style="6" customWidth="1"/>
    <col min="15363" max="15364" width="9.140625" style="6"/>
    <col min="15365" max="15365" width="9.5703125" style="6" customWidth="1"/>
    <col min="15366" max="15366" width="13.42578125" style="6" customWidth="1"/>
    <col min="15367" max="15367" width="10.140625" style="6" customWidth="1"/>
    <col min="15368" max="15368" width="11.140625" style="6" customWidth="1"/>
    <col min="15369" max="15369" width="10.28515625" style="6" customWidth="1"/>
    <col min="15370" max="15370" width="7" style="6" customWidth="1"/>
    <col min="15371" max="15371" width="12.85546875" style="6" customWidth="1"/>
    <col min="15372" max="15372" width="8.5703125" style="6" customWidth="1"/>
    <col min="15373" max="15373" width="14" style="6" customWidth="1"/>
    <col min="15374" max="15374" width="11" style="6" customWidth="1"/>
    <col min="15375" max="15375" width="11.140625" style="6" customWidth="1"/>
    <col min="15376" max="15376" width="12.5703125" style="6" customWidth="1"/>
    <col min="15377" max="15377" width="7.5703125" style="6" customWidth="1"/>
    <col min="15378" max="15378" width="8.5703125" style="6" customWidth="1"/>
    <col min="15379" max="15414" width="0" style="6" hidden="1" customWidth="1"/>
    <col min="15415" max="15415" width="12.42578125" style="6" customWidth="1"/>
    <col min="15416" max="15416" width="19" style="6" customWidth="1"/>
    <col min="15417" max="15418" width="13.85546875" style="6" bestFit="1" customWidth="1"/>
    <col min="15419" max="15419" width="9.28515625" style="6" bestFit="1" customWidth="1"/>
    <col min="15420" max="15420" width="12.140625" style="6" bestFit="1" customWidth="1"/>
    <col min="15421" max="15421" width="9.28515625" style="6" bestFit="1" customWidth="1"/>
    <col min="15422" max="15422" width="12.140625" style="6" bestFit="1" customWidth="1"/>
    <col min="15423" max="15423" width="13.85546875" style="6" bestFit="1" customWidth="1"/>
    <col min="15424" max="15424" width="9.85546875" style="6" bestFit="1" customWidth="1"/>
    <col min="15425" max="15425" width="13.85546875" style="6" bestFit="1" customWidth="1"/>
    <col min="15426" max="15427" width="9.28515625" style="6" bestFit="1" customWidth="1"/>
    <col min="15428" max="15617" width="9.140625" style="6"/>
    <col min="15618" max="15618" width="5" style="6" customWidth="1"/>
    <col min="15619" max="15620" width="9.140625" style="6"/>
    <col min="15621" max="15621" width="9.5703125" style="6" customWidth="1"/>
    <col min="15622" max="15622" width="13.42578125" style="6" customWidth="1"/>
    <col min="15623" max="15623" width="10.140625" style="6" customWidth="1"/>
    <col min="15624" max="15624" width="11.140625" style="6" customWidth="1"/>
    <col min="15625" max="15625" width="10.28515625" style="6" customWidth="1"/>
    <col min="15626" max="15626" width="7" style="6" customWidth="1"/>
    <col min="15627" max="15627" width="12.85546875" style="6" customWidth="1"/>
    <col min="15628" max="15628" width="8.5703125" style="6" customWidth="1"/>
    <col min="15629" max="15629" width="14" style="6" customWidth="1"/>
    <col min="15630" max="15630" width="11" style="6" customWidth="1"/>
    <col min="15631" max="15631" width="11.140625" style="6" customWidth="1"/>
    <col min="15632" max="15632" width="12.5703125" style="6" customWidth="1"/>
    <col min="15633" max="15633" width="7.5703125" style="6" customWidth="1"/>
    <col min="15634" max="15634" width="8.5703125" style="6" customWidth="1"/>
    <col min="15635" max="15670" width="0" style="6" hidden="1" customWidth="1"/>
    <col min="15671" max="15671" width="12.42578125" style="6" customWidth="1"/>
    <col min="15672" max="15672" width="19" style="6" customWidth="1"/>
    <col min="15673" max="15674" width="13.85546875" style="6" bestFit="1" customWidth="1"/>
    <col min="15675" max="15675" width="9.28515625" style="6" bestFit="1" customWidth="1"/>
    <col min="15676" max="15676" width="12.140625" style="6" bestFit="1" customWidth="1"/>
    <col min="15677" max="15677" width="9.28515625" style="6" bestFit="1" customWidth="1"/>
    <col min="15678" max="15678" width="12.140625" style="6" bestFit="1" customWidth="1"/>
    <col min="15679" max="15679" width="13.85546875" style="6" bestFit="1" customWidth="1"/>
    <col min="15680" max="15680" width="9.85546875" style="6" bestFit="1" customWidth="1"/>
    <col min="15681" max="15681" width="13.85546875" style="6" bestFit="1" customWidth="1"/>
    <col min="15682" max="15683" width="9.28515625" style="6" bestFit="1" customWidth="1"/>
    <col min="15684" max="15873" width="9.140625" style="6"/>
    <col min="15874" max="15874" width="5" style="6" customWidth="1"/>
    <col min="15875" max="15876" width="9.140625" style="6"/>
    <col min="15877" max="15877" width="9.5703125" style="6" customWidth="1"/>
    <col min="15878" max="15878" width="13.42578125" style="6" customWidth="1"/>
    <col min="15879" max="15879" width="10.140625" style="6" customWidth="1"/>
    <col min="15880" max="15880" width="11.140625" style="6" customWidth="1"/>
    <col min="15881" max="15881" width="10.28515625" style="6" customWidth="1"/>
    <col min="15882" max="15882" width="7" style="6" customWidth="1"/>
    <col min="15883" max="15883" width="12.85546875" style="6" customWidth="1"/>
    <col min="15884" max="15884" width="8.5703125" style="6" customWidth="1"/>
    <col min="15885" max="15885" width="14" style="6" customWidth="1"/>
    <col min="15886" max="15886" width="11" style="6" customWidth="1"/>
    <col min="15887" max="15887" width="11.140625" style="6" customWidth="1"/>
    <col min="15888" max="15888" width="12.5703125" style="6" customWidth="1"/>
    <col min="15889" max="15889" width="7.5703125" style="6" customWidth="1"/>
    <col min="15890" max="15890" width="8.5703125" style="6" customWidth="1"/>
    <col min="15891" max="15926" width="0" style="6" hidden="1" customWidth="1"/>
    <col min="15927" max="15927" width="12.42578125" style="6" customWidth="1"/>
    <col min="15928" max="15928" width="19" style="6" customWidth="1"/>
    <col min="15929" max="15930" width="13.85546875" style="6" bestFit="1" customWidth="1"/>
    <col min="15931" max="15931" width="9.28515625" style="6" bestFit="1" customWidth="1"/>
    <col min="15932" max="15932" width="12.140625" style="6" bestFit="1" customWidth="1"/>
    <col min="15933" max="15933" width="9.28515625" style="6" bestFit="1" customWidth="1"/>
    <col min="15934" max="15934" width="12.140625" style="6" bestFit="1" customWidth="1"/>
    <col min="15935" max="15935" width="13.85546875" style="6" bestFit="1" customWidth="1"/>
    <col min="15936" max="15936" width="9.85546875" style="6" bestFit="1" customWidth="1"/>
    <col min="15937" max="15937" width="13.85546875" style="6" bestFit="1" customWidth="1"/>
    <col min="15938" max="15939" width="9.28515625" style="6" bestFit="1" customWidth="1"/>
    <col min="15940" max="16129" width="9.140625" style="6"/>
    <col min="16130" max="16130" width="5" style="6" customWidth="1"/>
    <col min="16131" max="16132" width="9.140625" style="6"/>
    <col min="16133" max="16133" width="9.5703125" style="6" customWidth="1"/>
    <col min="16134" max="16134" width="13.42578125" style="6" customWidth="1"/>
    <col min="16135" max="16135" width="10.140625" style="6" customWidth="1"/>
    <col min="16136" max="16136" width="11.140625" style="6" customWidth="1"/>
    <col min="16137" max="16137" width="10.28515625" style="6" customWidth="1"/>
    <col min="16138" max="16138" width="7" style="6" customWidth="1"/>
    <col min="16139" max="16139" width="12.85546875" style="6" customWidth="1"/>
    <col min="16140" max="16140" width="8.5703125" style="6" customWidth="1"/>
    <col min="16141" max="16141" width="14" style="6" customWidth="1"/>
    <col min="16142" max="16142" width="11" style="6" customWidth="1"/>
    <col min="16143" max="16143" width="11.140625" style="6" customWidth="1"/>
    <col min="16144" max="16144" width="12.5703125" style="6" customWidth="1"/>
    <col min="16145" max="16145" width="7.5703125" style="6" customWidth="1"/>
    <col min="16146" max="16146" width="8.5703125" style="6" customWidth="1"/>
    <col min="16147" max="16182" width="0" style="6" hidden="1" customWidth="1"/>
    <col min="16183" max="16183" width="12.42578125" style="6" customWidth="1"/>
    <col min="16184" max="16184" width="19" style="6" customWidth="1"/>
    <col min="16185" max="16186" width="13.85546875" style="6" bestFit="1" customWidth="1"/>
    <col min="16187" max="16187" width="9.28515625" style="6" bestFit="1" customWidth="1"/>
    <col min="16188" max="16188" width="12.140625" style="6" bestFit="1" customWidth="1"/>
    <col min="16189" max="16189" width="9.28515625" style="6" bestFit="1" customWidth="1"/>
    <col min="16190" max="16190" width="12.140625" style="6" bestFit="1" customWidth="1"/>
    <col min="16191" max="16191" width="13.85546875" style="6" bestFit="1" customWidth="1"/>
    <col min="16192" max="16192" width="9.85546875" style="6" bestFit="1" customWidth="1"/>
    <col min="16193" max="16193" width="13.85546875" style="6" bestFit="1" customWidth="1"/>
    <col min="16194" max="16195" width="9.28515625" style="6" bestFit="1" customWidth="1"/>
    <col min="16196" max="16384" width="9.140625" style="6"/>
  </cols>
  <sheetData>
    <row r="1" spans="2:67" x14ac:dyDescent="0.25">
      <c r="B1" s="151" t="s">
        <v>0</v>
      </c>
      <c r="C1" s="151"/>
      <c r="D1" s="151"/>
      <c r="E1" s="151"/>
      <c r="F1" s="151"/>
      <c r="G1" s="151"/>
      <c r="K1" s="3"/>
      <c r="L1" s="4"/>
      <c r="M1" s="4"/>
      <c r="N1" s="4"/>
      <c r="O1" s="5"/>
      <c r="P1" s="5"/>
      <c r="Q1" s="5"/>
      <c r="R1" s="5"/>
      <c r="S1" s="5"/>
      <c r="T1" s="5"/>
    </row>
    <row r="2" spans="2:67" x14ac:dyDescent="0.25">
      <c r="B2" s="152" t="s">
        <v>1</v>
      </c>
      <c r="C2" s="152"/>
      <c r="D2" s="152"/>
      <c r="E2" s="152"/>
      <c r="F2" s="7"/>
      <c r="G2" s="1"/>
      <c r="M2" s="153" t="s">
        <v>77</v>
      </c>
      <c r="N2" s="154"/>
      <c r="O2" s="154"/>
      <c r="P2" s="154"/>
      <c r="Q2" s="154"/>
      <c r="R2" s="154"/>
      <c r="S2" s="154"/>
      <c r="T2" s="5"/>
    </row>
    <row r="3" spans="2:67" ht="12.75" customHeight="1" x14ac:dyDescent="0.25">
      <c r="F3" s="1"/>
      <c r="G3" s="1"/>
      <c r="O3" s="155"/>
      <c r="P3" s="156"/>
      <c r="Q3" s="131"/>
      <c r="R3" s="12"/>
    </row>
    <row r="4" spans="2:67" x14ac:dyDescent="0.25">
      <c r="N4" s="3"/>
      <c r="O4" s="156"/>
      <c r="P4" s="156"/>
      <c r="Q4" s="131"/>
      <c r="R4" s="12"/>
    </row>
    <row r="5" spans="2:67" x14ac:dyDescent="0.25">
      <c r="O5" s="7"/>
      <c r="P5" s="7"/>
      <c r="Q5" s="12"/>
      <c r="R5" s="12"/>
    </row>
    <row r="6" spans="2:67" x14ac:dyDescent="0.25">
      <c r="O6" s="7"/>
      <c r="P6" s="7"/>
      <c r="Q6" s="12"/>
      <c r="R6" s="12"/>
    </row>
    <row r="7" spans="2:67" ht="18" customHeight="1" x14ac:dyDescent="0.25">
      <c r="C7" s="131" t="s">
        <v>2</v>
      </c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T7" s="6" t="s">
        <v>3</v>
      </c>
    </row>
    <row r="8" spans="2:67" ht="18" customHeight="1" x14ac:dyDescent="0.25">
      <c r="C8" s="15"/>
      <c r="D8" s="15"/>
      <c r="E8" s="15"/>
      <c r="F8" s="12"/>
      <c r="G8" s="16"/>
      <c r="H8" s="131" t="s">
        <v>4</v>
      </c>
      <c r="I8" s="131"/>
      <c r="J8" s="131"/>
      <c r="K8" s="131"/>
      <c r="L8" s="131"/>
      <c r="M8" s="16"/>
      <c r="N8" s="16"/>
      <c r="S8" s="17">
        <v>44959</v>
      </c>
    </row>
    <row r="9" spans="2:67" ht="8.25" customHeight="1" x14ac:dyDescent="0.25"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</row>
    <row r="10" spans="2:67" x14ac:dyDescent="0.25">
      <c r="P10" s="18" t="s">
        <v>5</v>
      </c>
      <c r="S10" s="19"/>
      <c r="T10" s="20"/>
      <c r="U10" s="20"/>
      <c r="V10" s="20"/>
      <c r="W10" s="20"/>
    </row>
    <row r="11" spans="2:67" s="24" customFormat="1" ht="30" x14ac:dyDescent="0.2">
      <c r="B11" s="146" t="s">
        <v>6</v>
      </c>
      <c r="C11" s="146" t="s">
        <v>7</v>
      </c>
      <c r="D11" s="146"/>
      <c r="E11" s="146"/>
      <c r="F11" s="146"/>
      <c r="G11" s="147" t="s">
        <v>8</v>
      </c>
      <c r="H11" s="147" t="s">
        <v>9</v>
      </c>
      <c r="I11" s="147" t="s">
        <v>10</v>
      </c>
      <c r="J11" s="146" t="s">
        <v>11</v>
      </c>
      <c r="K11" s="142"/>
      <c r="L11" s="142"/>
      <c r="M11" s="142"/>
      <c r="N11" s="142"/>
      <c r="O11" s="142"/>
      <c r="P11" s="142"/>
      <c r="Q11" s="142" t="s">
        <v>12</v>
      </c>
      <c r="R11" s="142" t="s">
        <v>13</v>
      </c>
      <c r="S11" s="143" t="s">
        <v>14</v>
      </c>
      <c r="T11" s="22"/>
      <c r="U11" s="23"/>
      <c r="V11" s="22"/>
      <c r="W11" s="22"/>
      <c r="AA11" s="24" t="s">
        <v>15</v>
      </c>
    </row>
    <row r="12" spans="2:67" s="24" customFormat="1" x14ac:dyDescent="0.2">
      <c r="B12" s="146"/>
      <c r="C12" s="146"/>
      <c r="D12" s="146"/>
      <c r="E12" s="146"/>
      <c r="F12" s="146"/>
      <c r="G12" s="147"/>
      <c r="H12" s="147"/>
      <c r="I12" s="147"/>
      <c r="J12" s="146" t="s">
        <v>16</v>
      </c>
      <c r="K12" s="147" t="s">
        <v>17</v>
      </c>
      <c r="L12" s="146" t="s">
        <v>18</v>
      </c>
      <c r="M12" s="146" t="s">
        <v>19</v>
      </c>
      <c r="N12" s="146" t="s">
        <v>20</v>
      </c>
      <c r="O12" s="146" t="s">
        <v>21</v>
      </c>
      <c r="P12" s="146"/>
      <c r="Q12" s="142"/>
      <c r="R12" s="142"/>
      <c r="S12" s="144"/>
      <c r="T12" s="25"/>
      <c r="U12" s="26"/>
      <c r="V12" s="25"/>
      <c r="W12" s="25"/>
    </row>
    <row r="13" spans="2:67" s="24" customFormat="1" ht="72" thickBot="1" x14ac:dyDescent="0.25">
      <c r="B13" s="146"/>
      <c r="C13" s="146"/>
      <c r="D13" s="146"/>
      <c r="E13" s="146"/>
      <c r="F13" s="146"/>
      <c r="G13" s="147"/>
      <c r="H13" s="147"/>
      <c r="I13" s="147"/>
      <c r="J13" s="142"/>
      <c r="K13" s="147"/>
      <c r="L13" s="142"/>
      <c r="M13" s="142"/>
      <c r="N13" s="142"/>
      <c r="O13" s="21" t="s">
        <v>22</v>
      </c>
      <c r="P13" s="21" t="s">
        <v>23</v>
      </c>
      <c r="Q13" s="142"/>
      <c r="R13" s="142"/>
      <c r="S13" s="145"/>
      <c r="T13" s="25"/>
      <c r="U13" s="26"/>
      <c r="V13" s="25"/>
      <c r="W13" s="25"/>
      <c r="Z13" s="24">
        <v>2383.81</v>
      </c>
    </row>
    <row r="14" spans="2:67" s="33" customFormat="1" ht="25.5" customHeight="1" thickBot="1" x14ac:dyDescent="0.25">
      <c r="B14" s="27">
        <v>0</v>
      </c>
      <c r="C14" s="148">
        <v>1</v>
      </c>
      <c r="D14" s="148"/>
      <c r="E14" s="148"/>
      <c r="F14" s="27"/>
      <c r="G14" s="28">
        <v>2</v>
      </c>
      <c r="H14" s="28">
        <v>3</v>
      </c>
      <c r="I14" s="28">
        <v>4</v>
      </c>
      <c r="J14" s="28">
        <v>5</v>
      </c>
      <c r="K14" s="28">
        <v>6</v>
      </c>
      <c r="L14" s="28">
        <v>7</v>
      </c>
      <c r="M14" s="28">
        <v>8</v>
      </c>
      <c r="N14" s="28">
        <v>9</v>
      </c>
      <c r="O14" s="28">
        <v>10</v>
      </c>
      <c r="P14" s="28">
        <v>11</v>
      </c>
      <c r="Q14" s="29">
        <v>12</v>
      </c>
      <c r="R14" s="29">
        <v>13</v>
      </c>
      <c r="S14" s="30"/>
      <c r="T14" s="31"/>
      <c r="U14" s="32"/>
      <c r="V14" s="31"/>
      <c r="W14" s="31"/>
    </row>
    <row r="15" spans="2:67" s="38" customFormat="1" ht="35.1" customHeight="1" x14ac:dyDescent="0.2">
      <c r="B15" s="34"/>
      <c r="C15" s="149" t="s">
        <v>24</v>
      </c>
      <c r="D15" s="149"/>
      <c r="E15" s="149"/>
      <c r="F15" s="35"/>
      <c r="G15" s="34">
        <f t="shared" ref="G15:R15" si="0">G16+G17+G18</f>
        <v>56370.581230000003</v>
      </c>
      <c r="H15" s="34">
        <f t="shared" si="0"/>
        <v>68456.73</v>
      </c>
      <c r="I15" s="34">
        <f t="shared" si="0"/>
        <v>36203.960830000004</v>
      </c>
      <c r="J15" s="34">
        <f t="shared" si="0"/>
        <v>0</v>
      </c>
      <c r="K15" s="34">
        <f t="shared" si="0"/>
        <v>2519.9508300000002</v>
      </c>
      <c r="L15" s="34">
        <f t="shared" si="0"/>
        <v>0</v>
      </c>
      <c r="M15" s="34">
        <f t="shared" si="0"/>
        <v>17600.29</v>
      </c>
      <c r="N15" s="34">
        <f t="shared" si="0"/>
        <v>16083.720000000001</v>
      </c>
      <c r="O15" s="34">
        <f t="shared" si="0"/>
        <v>912.09999999999991</v>
      </c>
      <c r="P15" s="34">
        <f t="shared" si="0"/>
        <v>15171.62</v>
      </c>
      <c r="Q15" s="34">
        <f t="shared" si="0"/>
        <v>0</v>
      </c>
      <c r="R15" s="34">
        <f t="shared" si="0"/>
        <v>0</v>
      </c>
      <c r="S15" s="36"/>
      <c r="T15" s="37" t="e">
        <f>SUM(T16:T18)</f>
        <v>#REF!</v>
      </c>
      <c r="U15" s="37" t="e">
        <f>SUM(U16:U18)</f>
        <v>#REF!</v>
      </c>
      <c r="V15" s="37" t="e">
        <f>SUM(V16:V18)</f>
        <v>#REF!</v>
      </c>
      <c r="W15" s="37" t="e">
        <f>SUM(W16:W18)</f>
        <v>#REF!</v>
      </c>
      <c r="BD15" s="38">
        <f>G21+G27+G30+G36+G40</f>
        <v>56370.581230000003</v>
      </c>
      <c r="BE15" s="38">
        <f t="shared" ref="BE15:BO15" si="1">H21+H27+H30+H36+H40</f>
        <v>68456.73</v>
      </c>
      <c r="BF15" s="38">
        <f t="shared" si="1"/>
        <v>36203.960830000004</v>
      </c>
      <c r="BG15" s="38">
        <f t="shared" si="1"/>
        <v>0</v>
      </c>
      <c r="BH15" s="38">
        <f t="shared" si="1"/>
        <v>2519.9508300000002</v>
      </c>
      <c r="BI15" s="38">
        <f t="shared" si="1"/>
        <v>0</v>
      </c>
      <c r="BJ15" s="38">
        <f t="shared" si="1"/>
        <v>17600.29</v>
      </c>
      <c r="BK15" s="38">
        <f t="shared" si="1"/>
        <v>16083.719999999998</v>
      </c>
      <c r="BL15" s="38">
        <f t="shared" si="1"/>
        <v>912.1</v>
      </c>
      <c r="BM15" s="38">
        <f t="shared" si="1"/>
        <v>15171.619999999999</v>
      </c>
      <c r="BN15" s="38">
        <f t="shared" si="1"/>
        <v>0</v>
      </c>
      <c r="BO15" s="38">
        <f t="shared" si="1"/>
        <v>0</v>
      </c>
    </row>
    <row r="16" spans="2:67" s="38" customFormat="1" ht="20.100000000000001" customHeight="1" x14ac:dyDescent="0.2">
      <c r="B16" s="39" t="s">
        <v>25</v>
      </c>
      <c r="C16" s="135" t="s">
        <v>26</v>
      </c>
      <c r="D16" s="135"/>
      <c r="E16" s="135"/>
      <c r="F16" s="40"/>
      <c r="G16" s="39">
        <f>G23+G28+G31+G37+G41</f>
        <v>56270.581230000003</v>
      </c>
      <c r="H16" s="39">
        <f t="shared" ref="H16:R16" si="2">H23+H28+H31+H37+H41</f>
        <v>58937.15</v>
      </c>
      <c r="I16" s="39">
        <f t="shared" si="2"/>
        <v>26684.380830000002</v>
      </c>
      <c r="J16" s="39">
        <f t="shared" si="2"/>
        <v>0</v>
      </c>
      <c r="K16" s="39">
        <f t="shared" si="2"/>
        <v>2519.9508300000002</v>
      </c>
      <c r="L16" s="39">
        <f t="shared" si="2"/>
        <v>0</v>
      </c>
      <c r="M16" s="39">
        <f t="shared" si="2"/>
        <v>17600.29</v>
      </c>
      <c r="N16" s="39">
        <f t="shared" si="2"/>
        <v>6564.14</v>
      </c>
      <c r="O16" s="39">
        <f t="shared" si="2"/>
        <v>329.46</v>
      </c>
      <c r="P16" s="39">
        <f t="shared" si="2"/>
        <v>6234.68</v>
      </c>
      <c r="Q16" s="39">
        <f t="shared" si="2"/>
        <v>0</v>
      </c>
      <c r="R16" s="39">
        <f t="shared" si="2"/>
        <v>0</v>
      </c>
      <c r="S16" s="41"/>
      <c r="T16" s="39" t="e">
        <f>#REF!+T23+T28+T31+T41</f>
        <v>#REF!</v>
      </c>
      <c r="U16" s="39" t="e">
        <f>#REF!+U23+U28+U31+U41</f>
        <v>#REF!</v>
      </c>
      <c r="V16" s="39" t="e">
        <f>#REF!+V23+V28+V31+V41</f>
        <v>#REF!</v>
      </c>
      <c r="W16" s="39" t="e">
        <f>#REF!+W23+W28+W31+W41</f>
        <v>#REF!</v>
      </c>
      <c r="BD16" s="42">
        <f>BD15-G15</f>
        <v>0</v>
      </c>
      <c r="BE16" s="42">
        <f t="shared" ref="BE16:BO16" si="3">BE15-H15</f>
        <v>0</v>
      </c>
      <c r="BF16" s="42">
        <f t="shared" si="3"/>
        <v>0</v>
      </c>
      <c r="BG16" s="42">
        <f t="shared" si="3"/>
        <v>0</v>
      </c>
      <c r="BH16" s="42">
        <f t="shared" si="3"/>
        <v>0</v>
      </c>
      <c r="BI16" s="42">
        <f t="shared" si="3"/>
        <v>0</v>
      </c>
      <c r="BJ16" s="42">
        <f t="shared" si="3"/>
        <v>0</v>
      </c>
      <c r="BK16" s="42">
        <f t="shared" si="3"/>
        <v>0</v>
      </c>
      <c r="BL16" s="42">
        <f t="shared" si="3"/>
        <v>0</v>
      </c>
      <c r="BM16" s="42">
        <f t="shared" si="3"/>
        <v>0</v>
      </c>
      <c r="BN16" s="42">
        <f t="shared" si="3"/>
        <v>0</v>
      </c>
      <c r="BO16" s="42">
        <f t="shared" si="3"/>
        <v>0</v>
      </c>
    </row>
    <row r="17" spans="2:56" s="38" customFormat="1" ht="20.100000000000001" customHeight="1" x14ac:dyDescent="0.2">
      <c r="B17" s="43" t="s">
        <v>27</v>
      </c>
      <c r="C17" s="150" t="s">
        <v>28</v>
      </c>
      <c r="D17" s="150"/>
      <c r="E17" s="150"/>
      <c r="F17" s="44"/>
      <c r="G17" s="43">
        <f>G34</f>
        <v>100</v>
      </c>
      <c r="H17" s="43">
        <f t="shared" ref="H17:R17" si="4">H34</f>
        <v>9519.58</v>
      </c>
      <c r="I17" s="43">
        <f t="shared" si="4"/>
        <v>9519.58</v>
      </c>
      <c r="J17" s="43">
        <f t="shared" si="4"/>
        <v>0</v>
      </c>
      <c r="K17" s="43">
        <f t="shared" si="4"/>
        <v>0</v>
      </c>
      <c r="L17" s="43">
        <f t="shared" si="4"/>
        <v>0</v>
      </c>
      <c r="M17" s="43">
        <f t="shared" si="4"/>
        <v>0</v>
      </c>
      <c r="N17" s="43">
        <f t="shared" si="4"/>
        <v>9519.58</v>
      </c>
      <c r="O17" s="43">
        <f t="shared" si="4"/>
        <v>582.64</v>
      </c>
      <c r="P17" s="43">
        <f t="shared" si="4"/>
        <v>8936.94</v>
      </c>
      <c r="Q17" s="43">
        <f t="shared" si="4"/>
        <v>0</v>
      </c>
      <c r="R17" s="43">
        <f t="shared" si="4"/>
        <v>0</v>
      </c>
      <c r="S17" s="45"/>
      <c r="T17" s="43" t="e">
        <f>#REF!+T34+#REF!</f>
        <v>#REF!</v>
      </c>
      <c r="U17" s="43" t="e">
        <f>#REF!+U34+#REF!</f>
        <v>#REF!</v>
      </c>
      <c r="V17" s="43" t="e">
        <f>#REF!+V34+#REF!</f>
        <v>#REF!</v>
      </c>
      <c r="W17" s="43" t="e">
        <f>#REF!+W34+#REF!</f>
        <v>#REF!</v>
      </c>
    </row>
    <row r="18" spans="2:56" s="38" customFormat="1" ht="20.100000000000001" customHeight="1" x14ac:dyDescent="0.2">
      <c r="B18" s="46" t="s">
        <v>29</v>
      </c>
      <c r="C18" s="140" t="s">
        <v>30</v>
      </c>
      <c r="D18" s="140"/>
      <c r="E18" s="140"/>
      <c r="F18" s="47"/>
      <c r="G18" s="46">
        <f>G25</f>
        <v>0</v>
      </c>
      <c r="H18" s="46">
        <f t="shared" ref="H18:R18" si="5">H25</f>
        <v>0</v>
      </c>
      <c r="I18" s="46">
        <f t="shared" si="5"/>
        <v>0</v>
      </c>
      <c r="J18" s="46">
        <f t="shared" si="5"/>
        <v>0</v>
      </c>
      <c r="K18" s="46">
        <f t="shared" si="5"/>
        <v>0</v>
      </c>
      <c r="L18" s="46">
        <f t="shared" si="5"/>
        <v>0</v>
      </c>
      <c r="M18" s="46">
        <f t="shared" si="5"/>
        <v>0</v>
      </c>
      <c r="N18" s="46">
        <f t="shared" si="5"/>
        <v>0</v>
      </c>
      <c r="O18" s="46">
        <f t="shared" si="5"/>
        <v>0</v>
      </c>
      <c r="P18" s="46">
        <f t="shared" si="5"/>
        <v>0</v>
      </c>
      <c r="Q18" s="46">
        <f t="shared" si="5"/>
        <v>0</v>
      </c>
      <c r="R18" s="46">
        <f t="shared" si="5"/>
        <v>0</v>
      </c>
      <c r="S18" s="48"/>
      <c r="T18" s="46" t="e">
        <f>T25</f>
        <v>#REF!</v>
      </c>
      <c r="U18" s="46" t="e">
        <f>U25</f>
        <v>#REF!</v>
      </c>
      <c r="V18" s="46" t="e">
        <f>V25</f>
        <v>#REF!</v>
      </c>
      <c r="W18" s="46" t="e">
        <f>SUM(#REF!+W23)</f>
        <v>#REF!</v>
      </c>
    </row>
    <row r="19" spans="2:56" s="58" customFormat="1" ht="12.75" customHeight="1" x14ac:dyDescent="0.2">
      <c r="B19" s="49"/>
      <c r="C19" s="141"/>
      <c r="D19" s="141"/>
      <c r="E19" s="141"/>
      <c r="F19" s="50"/>
      <c r="G19" s="51"/>
      <c r="H19" s="51"/>
      <c r="I19" s="51"/>
      <c r="J19" s="51"/>
      <c r="K19" s="51"/>
      <c r="L19" s="52"/>
      <c r="M19" s="52"/>
      <c r="N19" s="51"/>
      <c r="O19" s="51"/>
      <c r="P19" s="51"/>
      <c r="Q19" s="53"/>
      <c r="R19" s="53"/>
      <c r="S19" s="54"/>
      <c r="T19" s="55"/>
      <c r="U19" s="56"/>
      <c r="V19" s="57"/>
      <c r="W19" s="55"/>
    </row>
    <row r="20" spans="2:56" s="66" customFormat="1" ht="7.5" customHeight="1" x14ac:dyDescent="0.2">
      <c r="B20" s="59"/>
      <c r="C20" s="137"/>
      <c r="D20" s="137"/>
      <c r="E20" s="137"/>
      <c r="F20" s="60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2"/>
      <c r="T20" s="63"/>
      <c r="U20" s="64"/>
      <c r="V20" s="64"/>
      <c r="W20" s="65"/>
      <c r="X20" s="66" t="s">
        <v>31</v>
      </c>
    </row>
    <row r="21" spans="2:56" s="66" customFormat="1" ht="35.1" customHeight="1" x14ac:dyDescent="0.2">
      <c r="B21" s="67">
        <v>1</v>
      </c>
      <c r="C21" s="136" t="s">
        <v>32</v>
      </c>
      <c r="D21" s="136"/>
      <c r="E21" s="136"/>
      <c r="F21" s="68"/>
      <c r="G21" s="69">
        <f t="shared" ref="G21:BB21" si="6">G23+G25</f>
        <v>7208.3212300000005</v>
      </c>
      <c r="H21" s="69">
        <f t="shared" si="6"/>
        <v>7208.32</v>
      </c>
      <c r="I21" s="69">
        <f t="shared" si="6"/>
        <v>1862.15</v>
      </c>
      <c r="J21" s="69">
        <f t="shared" si="6"/>
        <v>0</v>
      </c>
      <c r="K21" s="69">
        <f t="shared" si="6"/>
        <v>0</v>
      </c>
      <c r="L21" s="69">
        <f t="shared" si="6"/>
        <v>0</v>
      </c>
      <c r="M21" s="69">
        <f t="shared" si="6"/>
        <v>1862.15</v>
      </c>
      <c r="N21" s="69">
        <f t="shared" si="6"/>
        <v>0</v>
      </c>
      <c r="O21" s="69">
        <f t="shared" si="6"/>
        <v>0</v>
      </c>
      <c r="P21" s="69">
        <f t="shared" si="6"/>
        <v>0</v>
      </c>
      <c r="Q21" s="69">
        <f t="shared" si="6"/>
        <v>0</v>
      </c>
      <c r="R21" s="69">
        <f t="shared" si="6"/>
        <v>0</v>
      </c>
      <c r="S21" s="69" t="e">
        <f t="shared" si="6"/>
        <v>#VALUE!</v>
      </c>
      <c r="T21" s="69" t="e">
        <f t="shared" si="6"/>
        <v>#REF!</v>
      </c>
      <c r="U21" s="69" t="e">
        <f t="shared" si="6"/>
        <v>#REF!</v>
      </c>
      <c r="V21" s="69" t="e">
        <f t="shared" si="6"/>
        <v>#REF!</v>
      </c>
      <c r="W21" s="69" t="e">
        <f t="shared" si="6"/>
        <v>#REF!</v>
      </c>
      <c r="X21" s="69">
        <f t="shared" si="6"/>
        <v>0</v>
      </c>
      <c r="Y21" s="69">
        <f t="shared" si="6"/>
        <v>0</v>
      </c>
      <c r="Z21" s="69">
        <f t="shared" si="6"/>
        <v>0</v>
      </c>
      <c r="AA21" s="69">
        <f t="shared" si="6"/>
        <v>0</v>
      </c>
      <c r="AB21" s="69">
        <f t="shared" si="6"/>
        <v>0</v>
      </c>
      <c r="AC21" s="69">
        <f t="shared" si="6"/>
        <v>0</v>
      </c>
      <c r="AD21" s="69">
        <f t="shared" si="6"/>
        <v>0</v>
      </c>
      <c r="AE21" s="69">
        <f t="shared" si="6"/>
        <v>0</v>
      </c>
      <c r="AF21" s="69">
        <f t="shared" si="6"/>
        <v>0</v>
      </c>
      <c r="AG21" s="69">
        <f t="shared" si="6"/>
        <v>0</v>
      </c>
      <c r="AH21" s="69">
        <f t="shared" si="6"/>
        <v>0</v>
      </c>
      <c r="AI21" s="69">
        <f t="shared" si="6"/>
        <v>0</v>
      </c>
      <c r="AJ21" s="69">
        <f t="shared" si="6"/>
        <v>0</v>
      </c>
      <c r="AK21" s="69">
        <f t="shared" si="6"/>
        <v>0</v>
      </c>
      <c r="AL21" s="69">
        <f t="shared" si="6"/>
        <v>0</v>
      </c>
      <c r="AM21" s="69">
        <f t="shared" si="6"/>
        <v>0</v>
      </c>
      <c r="AN21" s="69">
        <f t="shared" si="6"/>
        <v>0</v>
      </c>
      <c r="AO21" s="69">
        <f t="shared" si="6"/>
        <v>0</v>
      </c>
      <c r="AP21" s="69">
        <f t="shared" si="6"/>
        <v>0</v>
      </c>
      <c r="AQ21" s="69">
        <f t="shared" si="6"/>
        <v>0</v>
      </c>
      <c r="AR21" s="69">
        <f t="shared" si="6"/>
        <v>0</v>
      </c>
      <c r="AS21" s="69">
        <f t="shared" si="6"/>
        <v>0</v>
      </c>
      <c r="AT21" s="69">
        <f t="shared" si="6"/>
        <v>0</v>
      </c>
      <c r="AU21" s="69">
        <f t="shared" si="6"/>
        <v>0</v>
      </c>
      <c r="AV21" s="69">
        <f t="shared" si="6"/>
        <v>0</v>
      </c>
      <c r="AW21" s="69">
        <f t="shared" si="6"/>
        <v>0</v>
      </c>
      <c r="AX21" s="69">
        <f t="shared" si="6"/>
        <v>0</v>
      </c>
      <c r="AY21" s="69">
        <f t="shared" si="6"/>
        <v>0</v>
      </c>
      <c r="AZ21" s="69">
        <f t="shared" si="6"/>
        <v>0</v>
      </c>
      <c r="BA21" s="69">
        <f t="shared" si="6"/>
        <v>0</v>
      </c>
      <c r="BB21" s="69">
        <f t="shared" si="6"/>
        <v>0</v>
      </c>
    </row>
    <row r="22" spans="2:56" s="66" customFormat="1" ht="6.75" customHeight="1" x14ac:dyDescent="0.2">
      <c r="B22" s="70"/>
      <c r="C22" s="138"/>
      <c r="D22" s="138"/>
      <c r="E22" s="138"/>
      <c r="F22" s="2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2"/>
      <c r="T22" s="63"/>
      <c r="U22" s="64"/>
      <c r="V22" s="64"/>
      <c r="W22" s="73"/>
      <c r="BC22" s="74"/>
    </row>
    <row r="23" spans="2:56" s="66" customFormat="1" ht="20.100000000000001" customHeight="1" x14ac:dyDescent="0.2">
      <c r="B23" s="75" t="s">
        <v>27</v>
      </c>
      <c r="C23" s="135" t="s">
        <v>26</v>
      </c>
      <c r="D23" s="139"/>
      <c r="E23" s="139"/>
      <c r="F23" s="76"/>
      <c r="G23" s="39">
        <f t="shared" ref="G23:BB23" si="7">G24</f>
        <v>7208.3212300000005</v>
      </c>
      <c r="H23" s="39">
        <f t="shared" si="7"/>
        <v>7208.32</v>
      </c>
      <c r="I23" s="39">
        <f t="shared" si="7"/>
        <v>1862.15</v>
      </c>
      <c r="J23" s="39">
        <f t="shared" si="7"/>
        <v>0</v>
      </c>
      <c r="K23" s="39">
        <f t="shared" si="7"/>
        <v>0</v>
      </c>
      <c r="L23" s="39">
        <f t="shared" si="7"/>
        <v>0</v>
      </c>
      <c r="M23" s="39">
        <f t="shared" si="7"/>
        <v>1862.15</v>
      </c>
      <c r="N23" s="39">
        <f t="shared" si="7"/>
        <v>0</v>
      </c>
      <c r="O23" s="39">
        <f t="shared" si="7"/>
        <v>0</v>
      </c>
      <c r="P23" s="39">
        <f t="shared" si="7"/>
        <v>0</v>
      </c>
      <c r="Q23" s="39">
        <f t="shared" si="7"/>
        <v>0</v>
      </c>
      <c r="R23" s="39">
        <f t="shared" si="7"/>
        <v>0</v>
      </c>
      <c r="S23" s="39">
        <f t="shared" si="7"/>
        <v>0</v>
      </c>
      <c r="T23" s="39">
        <f t="shared" si="7"/>
        <v>0</v>
      </c>
      <c r="U23" s="39">
        <f t="shared" si="7"/>
        <v>0</v>
      </c>
      <c r="V23" s="39">
        <f t="shared" si="7"/>
        <v>0</v>
      </c>
      <c r="W23" s="39">
        <f t="shared" si="7"/>
        <v>0</v>
      </c>
      <c r="X23" s="39">
        <f t="shared" si="7"/>
        <v>0</v>
      </c>
      <c r="Y23" s="39">
        <f t="shared" si="7"/>
        <v>0</v>
      </c>
      <c r="Z23" s="39">
        <f t="shared" si="7"/>
        <v>0</v>
      </c>
      <c r="AA23" s="39">
        <f t="shared" si="7"/>
        <v>0</v>
      </c>
      <c r="AB23" s="39">
        <f t="shared" si="7"/>
        <v>0</v>
      </c>
      <c r="AC23" s="39">
        <f t="shared" si="7"/>
        <v>0</v>
      </c>
      <c r="AD23" s="39">
        <f t="shared" si="7"/>
        <v>0</v>
      </c>
      <c r="AE23" s="39">
        <f t="shared" si="7"/>
        <v>0</v>
      </c>
      <c r="AF23" s="39">
        <f t="shared" si="7"/>
        <v>0</v>
      </c>
      <c r="AG23" s="39">
        <f t="shared" si="7"/>
        <v>0</v>
      </c>
      <c r="AH23" s="39">
        <f t="shared" si="7"/>
        <v>0</v>
      </c>
      <c r="AI23" s="39">
        <f t="shared" si="7"/>
        <v>0</v>
      </c>
      <c r="AJ23" s="39">
        <f t="shared" si="7"/>
        <v>0</v>
      </c>
      <c r="AK23" s="39">
        <f t="shared" si="7"/>
        <v>0</v>
      </c>
      <c r="AL23" s="39">
        <f t="shared" si="7"/>
        <v>0</v>
      </c>
      <c r="AM23" s="39">
        <f t="shared" si="7"/>
        <v>0</v>
      </c>
      <c r="AN23" s="39">
        <f t="shared" si="7"/>
        <v>0</v>
      </c>
      <c r="AO23" s="39">
        <f t="shared" si="7"/>
        <v>0</v>
      </c>
      <c r="AP23" s="39">
        <f t="shared" si="7"/>
        <v>0</v>
      </c>
      <c r="AQ23" s="39">
        <f t="shared" si="7"/>
        <v>0</v>
      </c>
      <c r="AR23" s="39">
        <f t="shared" si="7"/>
        <v>0</v>
      </c>
      <c r="AS23" s="39">
        <f t="shared" si="7"/>
        <v>0</v>
      </c>
      <c r="AT23" s="39">
        <f t="shared" si="7"/>
        <v>0</v>
      </c>
      <c r="AU23" s="39">
        <f t="shared" si="7"/>
        <v>0</v>
      </c>
      <c r="AV23" s="39">
        <f t="shared" si="7"/>
        <v>0</v>
      </c>
      <c r="AW23" s="39">
        <f t="shared" si="7"/>
        <v>0</v>
      </c>
      <c r="AX23" s="39">
        <f t="shared" si="7"/>
        <v>0</v>
      </c>
      <c r="AY23" s="39">
        <f t="shared" si="7"/>
        <v>0</v>
      </c>
      <c r="AZ23" s="39">
        <f t="shared" si="7"/>
        <v>0</v>
      </c>
      <c r="BA23" s="39">
        <f t="shared" si="7"/>
        <v>0</v>
      </c>
      <c r="BB23" s="39">
        <f t="shared" si="7"/>
        <v>0</v>
      </c>
    </row>
    <row r="24" spans="2:56" s="66" customFormat="1" ht="62.25" customHeight="1" x14ac:dyDescent="0.2">
      <c r="B24" s="77" t="s">
        <v>33</v>
      </c>
      <c r="C24" s="130" t="s">
        <v>34</v>
      </c>
      <c r="D24" s="130"/>
      <c r="E24" s="130"/>
      <c r="F24" s="21" t="s">
        <v>35</v>
      </c>
      <c r="G24" s="78">
        <f>7208321.23/1000</f>
        <v>7208.3212300000005</v>
      </c>
      <c r="H24" s="78">
        <v>7208.32</v>
      </c>
      <c r="I24" s="78">
        <f>SUM(J24:N24)</f>
        <v>1862.15</v>
      </c>
      <c r="J24" s="78">
        <v>0</v>
      </c>
      <c r="K24" s="78">
        <v>0</v>
      </c>
      <c r="L24" s="78">
        <v>0</v>
      </c>
      <c r="M24" s="78">
        <v>1862.15</v>
      </c>
      <c r="N24" s="78">
        <f>SUM(O24:P24)</f>
        <v>0</v>
      </c>
      <c r="O24" s="78">
        <v>0</v>
      </c>
      <c r="P24" s="79">
        <v>0</v>
      </c>
      <c r="Q24" s="80">
        <v>0</v>
      </c>
      <c r="R24" s="81">
        <v>0</v>
      </c>
      <c r="S24" s="82"/>
      <c r="T24" s="83"/>
      <c r="U24" s="84"/>
      <c r="V24" s="84"/>
      <c r="W24" s="85"/>
      <c r="BC24" s="86">
        <v>1735273.8</v>
      </c>
      <c r="BD24" s="66" t="s">
        <v>36</v>
      </c>
    </row>
    <row r="25" spans="2:56" s="66" customFormat="1" ht="20.100000000000001" customHeight="1" x14ac:dyDescent="0.2">
      <c r="B25" s="87" t="s">
        <v>29</v>
      </c>
      <c r="C25" s="140" t="s">
        <v>30</v>
      </c>
      <c r="D25" s="140"/>
      <c r="E25" s="140"/>
      <c r="F25" s="47"/>
      <c r="G25" s="46">
        <f>G26</f>
        <v>0</v>
      </c>
      <c r="H25" s="46">
        <f t="shared" ref="H25:R25" si="8">H26</f>
        <v>0</v>
      </c>
      <c r="I25" s="46">
        <f t="shared" si="8"/>
        <v>0</v>
      </c>
      <c r="J25" s="46">
        <f t="shared" si="8"/>
        <v>0</v>
      </c>
      <c r="K25" s="46">
        <f t="shared" si="8"/>
        <v>0</v>
      </c>
      <c r="L25" s="46">
        <f t="shared" si="8"/>
        <v>0</v>
      </c>
      <c r="M25" s="46">
        <f t="shared" si="8"/>
        <v>0</v>
      </c>
      <c r="N25" s="46">
        <f t="shared" si="8"/>
        <v>0</v>
      </c>
      <c r="O25" s="46">
        <f t="shared" si="8"/>
        <v>0</v>
      </c>
      <c r="P25" s="46">
        <f t="shared" si="8"/>
        <v>0</v>
      </c>
      <c r="Q25" s="46">
        <f t="shared" si="8"/>
        <v>0</v>
      </c>
      <c r="R25" s="46">
        <f t="shared" si="8"/>
        <v>0</v>
      </c>
      <c r="S25" s="48" t="e">
        <f>S26+#REF!</f>
        <v>#VALUE!</v>
      </c>
      <c r="T25" s="46" t="e">
        <f>T26+#REF!</f>
        <v>#REF!</v>
      </c>
      <c r="U25" s="46" t="e">
        <f>U26+#REF!</f>
        <v>#REF!</v>
      </c>
      <c r="V25" s="46" t="e">
        <f>V26+#REF!</f>
        <v>#REF!</v>
      </c>
      <c r="W25" s="46" t="e">
        <f>W26+#REF!</f>
        <v>#REF!</v>
      </c>
      <c r="BC25" s="88"/>
    </row>
    <row r="26" spans="2:56" s="66" customFormat="1" x14ac:dyDescent="0.2">
      <c r="B26" s="77"/>
      <c r="C26" s="130"/>
      <c r="D26" s="130"/>
      <c r="E26" s="130"/>
      <c r="F26" s="21"/>
      <c r="G26" s="78"/>
      <c r="H26" s="78"/>
      <c r="I26" s="78"/>
      <c r="J26" s="78"/>
      <c r="K26" s="89"/>
      <c r="L26" s="78"/>
      <c r="M26" s="78"/>
      <c r="N26" s="89"/>
      <c r="O26" s="78"/>
      <c r="P26" s="79"/>
      <c r="Q26" s="90"/>
      <c r="R26" s="91"/>
      <c r="S26" s="92" t="s">
        <v>37</v>
      </c>
      <c r="T26" s="93">
        <v>3862.22</v>
      </c>
      <c r="U26" s="64">
        <v>0</v>
      </c>
      <c r="V26" s="64">
        <v>0</v>
      </c>
      <c r="W26" s="65">
        <v>0</v>
      </c>
      <c r="X26" s="66" t="s">
        <v>38</v>
      </c>
      <c r="AA26" s="66">
        <v>18.440000000000001</v>
      </c>
      <c r="BC26" s="88"/>
    </row>
    <row r="27" spans="2:56" s="58" customFormat="1" ht="35.1" customHeight="1" x14ac:dyDescent="0.2">
      <c r="B27" s="67">
        <v>2</v>
      </c>
      <c r="C27" s="136" t="s">
        <v>39</v>
      </c>
      <c r="D27" s="136"/>
      <c r="E27" s="136"/>
      <c r="F27" s="68"/>
      <c r="G27" s="69">
        <f t="shared" ref="G27:W27" si="9">G28</f>
        <v>12334.28</v>
      </c>
      <c r="H27" s="69">
        <f t="shared" si="9"/>
        <v>14784.46</v>
      </c>
      <c r="I27" s="69">
        <f t="shared" si="9"/>
        <v>7429.16</v>
      </c>
      <c r="J27" s="69">
        <f t="shared" si="9"/>
        <v>0</v>
      </c>
      <c r="K27" s="69">
        <f t="shared" si="9"/>
        <v>2086.36</v>
      </c>
      <c r="L27" s="69">
        <f t="shared" si="9"/>
        <v>0</v>
      </c>
      <c r="M27" s="69">
        <f t="shared" si="9"/>
        <v>0</v>
      </c>
      <c r="N27" s="69">
        <f t="shared" si="9"/>
        <v>5342.8</v>
      </c>
      <c r="O27" s="69">
        <f t="shared" si="9"/>
        <v>0</v>
      </c>
      <c r="P27" s="69">
        <f t="shared" si="9"/>
        <v>5342.8</v>
      </c>
      <c r="Q27" s="69">
        <f t="shared" si="9"/>
        <v>0</v>
      </c>
      <c r="R27" s="69">
        <f t="shared" si="9"/>
        <v>0</v>
      </c>
      <c r="S27" s="72">
        <f t="shared" si="9"/>
        <v>0</v>
      </c>
      <c r="T27" s="69">
        <f t="shared" si="9"/>
        <v>0</v>
      </c>
      <c r="U27" s="69">
        <f t="shared" si="9"/>
        <v>0</v>
      </c>
      <c r="V27" s="69">
        <f t="shared" si="9"/>
        <v>0</v>
      </c>
      <c r="W27" s="69">
        <f t="shared" si="9"/>
        <v>0</v>
      </c>
      <c r="X27" s="94"/>
      <c r="BC27" s="95"/>
    </row>
    <row r="28" spans="2:56" s="58" customFormat="1" ht="20.100000000000001" customHeight="1" x14ac:dyDescent="0.2">
      <c r="B28" s="75" t="s">
        <v>25</v>
      </c>
      <c r="C28" s="135" t="s">
        <v>26</v>
      </c>
      <c r="D28" s="135"/>
      <c r="E28" s="135"/>
      <c r="F28" s="96"/>
      <c r="G28" s="97">
        <f t="shared" ref="G28:BB28" si="10">SUM(G29)</f>
        <v>12334.28</v>
      </c>
      <c r="H28" s="97">
        <f t="shared" si="10"/>
        <v>14784.46</v>
      </c>
      <c r="I28" s="97">
        <f t="shared" si="10"/>
        <v>7429.16</v>
      </c>
      <c r="J28" s="97">
        <f t="shared" si="10"/>
        <v>0</v>
      </c>
      <c r="K28" s="97">
        <f t="shared" si="10"/>
        <v>2086.36</v>
      </c>
      <c r="L28" s="97">
        <f t="shared" si="10"/>
        <v>0</v>
      </c>
      <c r="M28" s="97">
        <f t="shared" si="10"/>
        <v>0</v>
      </c>
      <c r="N28" s="97">
        <f t="shared" si="10"/>
        <v>5342.8</v>
      </c>
      <c r="O28" s="97">
        <f t="shared" si="10"/>
        <v>0</v>
      </c>
      <c r="P28" s="97">
        <f t="shared" si="10"/>
        <v>5342.8</v>
      </c>
      <c r="Q28" s="97">
        <f t="shared" si="10"/>
        <v>0</v>
      </c>
      <c r="R28" s="97">
        <f t="shared" si="10"/>
        <v>0</v>
      </c>
      <c r="S28" s="98">
        <f t="shared" si="10"/>
        <v>0</v>
      </c>
      <c r="T28" s="99">
        <f t="shared" si="10"/>
        <v>0</v>
      </c>
      <c r="U28" s="99">
        <f t="shared" si="10"/>
        <v>0</v>
      </c>
      <c r="V28" s="99">
        <f t="shared" si="10"/>
        <v>0</v>
      </c>
      <c r="W28" s="99">
        <f t="shared" si="10"/>
        <v>0</v>
      </c>
      <c r="X28" s="99">
        <f t="shared" si="10"/>
        <v>0</v>
      </c>
      <c r="Y28" s="99">
        <f t="shared" si="10"/>
        <v>0</v>
      </c>
      <c r="Z28" s="99">
        <f t="shared" si="10"/>
        <v>0</v>
      </c>
      <c r="AA28" s="99">
        <f t="shared" si="10"/>
        <v>3184.75</v>
      </c>
      <c r="AB28" s="99">
        <f t="shared" si="10"/>
        <v>0</v>
      </c>
      <c r="AC28" s="99">
        <f t="shared" si="10"/>
        <v>0</v>
      </c>
      <c r="AD28" s="99">
        <f t="shared" si="10"/>
        <v>0</v>
      </c>
      <c r="AE28" s="99">
        <f t="shared" si="10"/>
        <v>0</v>
      </c>
      <c r="AF28" s="99">
        <f t="shared" si="10"/>
        <v>0</v>
      </c>
      <c r="AG28" s="99">
        <f t="shared" si="10"/>
        <v>0</v>
      </c>
      <c r="AH28" s="99">
        <f t="shared" si="10"/>
        <v>0</v>
      </c>
      <c r="AI28" s="99">
        <f t="shared" si="10"/>
        <v>0</v>
      </c>
      <c r="AJ28" s="99">
        <f t="shared" si="10"/>
        <v>0</v>
      </c>
      <c r="AK28" s="99">
        <f t="shared" si="10"/>
        <v>0</v>
      </c>
      <c r="AL28" s="99">
        <f t="shared" si="10"/>
        <v>0</v>
      </c>
      <c r="AM28" s="99">
        <f t="shared" si="10"/>
        <v>0</v>
      </c>
      <c r="AN28" s="99">
        <f t="shared" si="10"/>
        <v>0</v>
      </c>
      <c r="AO28" s="99">
        <f t="shared" si="10"/>
        <v>0</v>
      </c>
      <c r="AP28" s="99">
        <f t="shared" si="10"/>
        <v>0</v>
      </c>
      <c r="AQ28" s="99">
        <f t="shared" si="10"/>
        <v>0</v>
      </c>
      <c r="AR28" s="99">
        <f t="shared" si="10"/>
        <v>0</v>
      </c>
      <c r="AS28" s="99">
        <f t="shared" si="10"/>
        <v>0</v>
      </c>
      <c r="AT28" s="99">
        <f t="shared" si="10"/>
        <v>0</v>
      </c>
      <c r="AU28" s="99">
        <f t="shared" si="10"/>
        <v>0</v>
      </c>
      <c r="AV28" s="99">
        <f t="shared" si="10"/>
        <v>0</v>
      </c>
      <c r="AW28" s="99">
        <f t="shared" si="10"/>
        <v>0</v>
      </c>
      <c r="AX28" s="99">
        <f t="shared" si="10"/>
        <v>0</v>
      </c>
      <c r="AY28" s="99">
        <f t="shared" si="10"/>
        <v>0</v>
      </c>
      <c r="AZ28" s="99">
        <f t="shared" si="10"/>
        <v>0</v>
      </c>
      <c r="BA28" s="99">
        <f t="shared" si="10"/>
        <v>0</v>
      </c>
      <c r="BB28" s="99">
        <f t="shared" si="10"/>
        <v>0</v>
      </c>
    </row>
    <row r="29" spans="2:56" s="58" customFormat="1" ht="37.5" customHeight="1" x14ac:dyDescent="0.2">
      <c r="B29" s="77" t="s">
        <v>33</v>
      </c>
      <c r="C29" s="130" t="s">
        <v>40</v>
      </c>
      <c r="D29" s="130"/>
      <c r="E29" s="130"/>
      <c r="F29" s="21" t="s">
        <v>41</v>
      </c>
      <c r="G29" s="79">
        <v>12334.28</v>
      </c>
      <c r="H29" s="79">
        <v>14784.46</v>
      </c>
      <c r="I29" s="78">
        <f>SUM(J29:N29)</f>
        <v>7429.16</v>
      </c>
      <c r="J29" s="78">
        <v>0</v>
      </c>
      <c r="K29" s="89">
        <v>2086.36</v>
      </c>
      <c r="L29" s="78">
        <v>0</v>
      </c>
      <c r="M29" s="78">
        <v>0</v>
      </c>
      <c r="N29" s="78">
        <f>SUM(O29:P29)</f>
        <v>5342.8</v>
      </c>
      <c r="O29" s="78">
        <v>0</v>
      </c>
      <c r="P29" s="78">
        <v>5342.8</v>
      </c>
      <c r="Q29" s="80">
        <v>0</v>
      </c>
      <c r="R29" s="81">
        <v>0</v>
      </c>
      <c r="S29" s="100" t="s">
        <v>42</v>
      </c>
      <c r="T29" s="101"/>
      <c r="U29" s="101"/>
      <c r="V29" s="101"/>
      <c r="W29" s="101"/>
      <c r="X29" s="94" t="s">
        <v>43</v>
      </c>
      <c r="AA29" s="58">
        <v>3184.75</v>
      </c>
      <c r="AC29" s="58" t="s">
        <v>44</v>
      </c>
    </row>
    <row r="30" spans="2:56" s="58" customFormat="1" ht="35.1" customHeight="1" x14ac:dyDescent="0.2">
      <c r="B30" s="67">
        <v>3</v>
      </c>
      <c r="C30" s="136" t="s">
        <v>45</v>
      </c>
      <c r="D30" s="136"/>
      <c r="E30" s="136"/>
      <c r="F30" s="68"/>
      <c r="G30" s="69">
        <f t="shared" ref="G30:R30" si="11">G31+G34</f>
        <v>6854.27</v>
      </c>
      <c r="H30" s="69">
        <f t="shared" si="11"/>
        <v>15217.42</v>
      </c>
      <c r="I30" s="69">
        <f t="shared" si="11"/>
        <v>10802.23</v>
      </c>
      <c r="J30" s="69">
        <f t="shared" si="11"/>
        <v>0</v>
      </c>
      <c r="K30" s="69">
        <f t="shared" si="11"/>
        <v>328.09</v>
      </c>
      <c r="L30" s="69">
        <f t="shared" si="11"/>
        <v>0</v>
      </c>
      <c r="M30" s="69">
        <f t="shared" si="11"/>
        <v>553</v>
      </c>
      <c r="N30" s="69">
        <f t="shared" si="11"/>
        <v>9921.14</v>
      </c>
      <c r="O30" s="69">
        <f t="shared" si="11"/>
        <v>582.64</v>
      </c>
      <c r="P30" s="69">
        <f t="shared" si="11"/>
        <v>9338.5</v>
      </c>
      <c r="Q30" s="69">
        <f t="shared" si="11"/>
        <v>0</v>
      </c>
      <c r="R30" s="69">
        <f t="shared" si="11"/>
        <v>0</v>
      </c>
      <c r="S30" s="72"/>
      <c r="T30" s="69">
        <f>SUM(T34+T31)</f>
        <v>0</v>
      </c>
      <c r="U30" s="69">
        <f>SUM(U34+U31)</f>
        <v>0</v>
      </c>
      <c r="V30" s="69">
        <f>SUM(V34+V31)</f>
        <v>0</v>
      </c>
      <c r="W30" s="69">
        <f>SUM(W34+W31)</f>
        <v>0</v>
      </c>
      <c r="X30" s="102">
        <f>SUM(X34+X31)</f>
        <v>0</v>
      </c>
    </row>
    <row r="31" spans="2:56" s="58" customFormat="1" ht="20.100000000000001" customHeight="1" x14ac:dyDescent="0.2">
      <c r="B31" s="75" t="s">
        <v>25</v>
      </c>
      <c r="C31" s="135" t="s">
        <v>26</v>
      </c>
      <c r="D31" s="135"/>
      <c r="E31" s="135"/>
      <c r="F31" s="96"/>
      <c r="G31" s="97">
        <f t="shared" ref="G31:BB31" si="12">SUM(G32:G33)</f>
        <v>6754.27</v>
      </c>
      <c r="H31" s="97">
        <f t="shared" si="12"/>
        <v>5697.84</v>
      </c>
      <c r="I31" s="97">
        <f t="shared" si="12"/>
        <v>1282.6500000000001</v>
      </c>
      <c r="J31" s="97">
        <f t="shared" si="12"/>
        <v>0</v>
      </c>
      <c r="K31" s="97">
        <f t="shared" si="12"/>
        <v>328.09</v>
      </c>
      <c r="L31" s="97">
        <f t="shared" si="12"/>
        <v>0</v>
      </c>
      <c r="M31" s="97">
        <f t="shared" si="12"/>
        <v>553</v>
      </c>
      <c r="N31" s="97">
        <f t="shared" si="12"/>
        <v>401.56</v>
      </c>
      <c r="O31" s="97">
        <f t="shared" si="12"/>
        <v>0</v>
      </c>
      <c r="P31" s="97">
        <f t="shared" si="12"/>
        <v>401.56</v>
      </c>
      <c r="Q31" s="97">
        <f t="shared" si="12"/>
        <v>0</v>
      </c>
      <c r="R31" s="97">
        <f t="shared" si="12"/>
        <v>0</v>
      </c>
      <c r="S31" s="98">
        <f t="shared" si="12"/>
        <v>0</v>
      </c>
      <c r="T31" s="99">
        <f t="shared" si="12"/>
        <v>0</v>
      </c>
      <c r="U31" s="99">
        <f t="shared" si="12"/>
        <v>0</v>
      </c>
      <c r="V31" s="99">
        <f t="shared" si="12"/>
        <v>0</v>
      </c>
      <c r="W31" s="99">
        <f t="shared" si="12"/>
        <v>0</v>
      </c>
      <c r="X31" s="99">
        <f t="shared" si="12"/>
        <v>0</v>
      </c>
      <c r="Y31" s="99">
        <f t="shared" si="12"/>
        <v>0</v>
      </c>
      <c r="Z31" s="99">
        <f t="shared" si="12"/>
        <v>0</v>
      </c>
      <c r="AA31" s="99">
        <f t="shared" si="12"/>
        <v>0</v>
      </c>
      <c r="AB31" s="99">
        <f t="shared" si="12"/>
        <v>0</v>
      </c>
      <c r="AC31" s="99">
        <f t="shared" si="12"/>
        <v>665.81</v>
      </c>
      <c r="AD31" s="99">
        <f t="shared" si="12"/>
        <v>0</v>
      </c>
      <c r="AE31" s="99">
        <f t="shared" si="12"/>
        <v>0</v>
      </c>
      <c r="AF31" s="99">
        <f t="shared" si="12"/>
        <v>0</v>
      </c>
      <c r="AG31" s="99">
        <f t="shared" si="12"/>
        <v>0</v>
      </c>
      <c r="AH31" s="99">
        <f t="shared" si="12"/>
        <v>964.6</v>
      </c>
      <c r="AI31" s="99">
        <f t="shared" si="12"/>
        <v>0</v>
      </c>
      <c r="AJ31" s="99">
        <f t="shared" si="12"/>
        <v>0</v>
      </c>
      <c r="AK31" s="99">
        <f t="shared" si="12"/>
        <v>0</v>
      </c>
      <c r="AL31" s="99">
        <f t="shared" si="12"/>
        <v>0</v>
      </c>
      <c r="AM31" s="99">
        <f t="shared" si="12"/>
        <v>0</v>
      </c>
      <c r="AN31" s="99">
        <f t="shared" si="12"/>
        <v>0</v>
      </c>
      <c r="AO31" s="99">
        <f t="shared" si="12"/>
        <v>0</v>
      </c>
      <c r="AP31" s="99">
        <f t="shared" si="12"/>
        <v>0</v>
      </c>
      <c r="AQ31" s="99">
        <f t="shared" si="12"/>
        <v>0</v>
      </c>
      <c r="AR31" s="99">
        <f t="shared" si="12"/>
        <v>0</v>
      </c>
      <c r="AS31" s="99">
        <f t="shared" si="12"/>
        <v>0</v>
      </c>
      <c r="AT31" s="99">
        <f t="shared" si="12"/>
        <v>0</v>
      </c>
      <c r="AU31" s="99">
        <f t="shared" si="12"/>
        <v>0</v>
      </c>
      <c r="AV31" s="99">
        <f t="shared" si="12"/>
        <v>0</v>
      </c>
      <c r="AW31" s="99">
        <f t="shared" si="12"/>
        <v>0</v>
      </c>
      <c r="AX31" s="99">
        <f t="shared" si="12"/>
        <v>0</v>
      </c>
      <c r="AY31" s="99">
        <f t="shared" si="12"/>
        <v>0</v>
      </c>
      <c r="AZ31" s="99">
        <f t="shared" si="12"/>
        <v>0</v>
      </c>
      <c r="BA31" s="99">
        <f t="shared" si="12"/>
        <v>0</v>
      </c>
      <c r="BB31" s="99">
        <f t="shared" si="12"/>
        <v>0</v>
      </c>
    </row>
    <row r="32" spans="2:56" s="58" customFormat="1" ht="45" customHeight="1" x14ac:dyDescent="0.2">
      <c r="B32" s="77" t="s">
        <v>33</v>
      </c>
      <c r="C32" s="130" t="s">
        <v>46</v>
      </c>
      <c r="D32" s="130"/>
      <c r="E32" s="130"/>
      <c r="F32" s="21" t="s">
        <v>47</v>
      </c>
      <c r="G32" s="78">
        <v>4370.05</v>
      </c>
      <c r="H32" s="78">
        <v>4778.13</v>
      </c>
      <c r="I32" s="78">
        <f>SUM(J32:N32)</f>
        <v>729.65</v>
      </c>
      <c r="J32" s="78">
        <v>0</v>
      </c>
      <c r="K32" s="89">
        <v>328.09</v>
      </c>
      <c r="L32" s="78">
        <v>0</v>
      </c>
      <c r="M32" s="78">
        <v>0</v>
      </c>
      <c r="N32" s="78">
        <f>SUM(O32:P32)</f>
        <v>401.56</v>
      </c>
      <c r="O32" s="61">
        <v>0</v>
      </c>
      <c r="P32" s="78">
        <v>401.56</v>
      </c>
      <c r="Q32" s="80">
        <v>0</v>
      </c>
      <c r="R32" s="81">
        <v>0</v>
      </c>
      <c r="S32" s="100" t="s">
        <v>48</v>
      </c>
      <c r="T32" s="101"/>
      <c r="U32" s="101"/>
      <c r="V32" s="101"/>
      <c r="W32" s="101"/>
      <c r="X32" s="103" t="s">
        <v>49</v>
      </c>
      <c r="Z32" s="104" t="s">
        <v>50</v>
      </c>
      <c r="AA32" s="104"/>
      <c r="AC32" s="58">
        <v>665.81</v>
      </c>
      <c r="AH32" s="58">
        <v>964.6</v>
      </c>
    </row>
    <row r="33" spans="2:54" s="58" customFormat="1" ht="34.5" customHeight="1" x14ac:dyDescent="0.2">
      <c r="B33" s="77" t="s">
        <v>51</v>
      </c>
      <c r="C33" s="130" t="s">
        <v>52</v>
      </c>
      <c r="D33" s="130"/>
      <c r="E33" s="130"/>
      <c r="F33" s="21" t="s">
        <v>53</v>
      </c>
      <c r="G33" s="78">
        <v>2384.2199999999998</v>
      </c>
      <c r="H33" s="78">
        <v>919.71</v>
      </c>
      <c r="I33" s="78">
        <f>SUM(J33:N33)</f>
        <v>553</v>
      </c>
      <c r="J33" s="78">
        <v>0</v>
      </c>
      <c r="K33" s="89">
        <v>0</v>
      </c>
      <c r="L33" s="78">
        <v>0</v>
      </c>
      <c r="M33" s="89">
        <v>553</v>
      </c>
      <c r="N33" s="78">
        <f>SUM(O33:P33)</f>
        <v>0</v>
      </c>
      <c r="O33" s="78">
        <v>0</v>
      </c>
      <c r="P33" s="78">
        <v>0</v>
      </c>
      <c r="Q33" s="80">
        <v>0</v>
      </c>
      <c r="R33" s="81">
        <v>0</v>
      </c>
      <c r="S33" s="100"/>
      <c r="T33" s="101"/>
      <c r="U33" s="101"/>
      <c r="V33" s="101"/>
      <c r="W33" s="101"/>
      <c r="X33" s="94"/>
    </row>
    <row r="34" spans="2:54" s="58" customFormat="1" ht="20.100000000000001" customHeight="1" x14ac:dyDescent="0.2">
      <c r="B34" s="105" t="s">
        <v>27</v>
      </c>
      <c r="C34" s="132" t="s">
        <v>54</v>
      </c>
      <c r="D34" s="132"/>
      <c r="E34" s="132"/>
      <c r="F34" s="106"/>
      <c r="G34" s="43">
        <f>G35</f>
        <v>100</v>
      </c>
      <c r="H34" s="43">
        <f t="shared" ref="H34:R34" si="13">H35</f>
        <v>9519.58</v>
      </c>
      <c r="I34" s="43">
        <f t="shared" si="13"/>
        <v>9519.58</v>
      </c>
      <c r="J34" s="43">
        <f t="shared" si="13"/>
        <v>0</v>
      </c>
      <c r="K34" s="43">
        <f t="shared" si="13"/>
        <v>0</v>
      </c>
      <c r="L34" s="43">
        <f t="shared" si="13"/>
        <v>0</v>
      </c>
      <c r="M34" s="43">
        <f t="shared" si="13"/>
        <v>0</v>
      </c>
      <c r="N34" s="43">
        <f t="shared" si="13"/>
        <v>9519.58</v>
      </c>
      <c r="O34" s="43">
        <f t="shared" si="13"/>
        <v>582.64</v>
      </c>
      <c r="P34" s="43">
        <f t="shared" si="13"/>
        <v>8936.94</v>
      </c>
      <c r="Q34" s="43">
        <f t="shared" si="13"/>
        <v>0</v>
      </c>
      <c r="R34" s="43">
        <f t="shared" si="13"/>
        <v>0</v>
      </c>
      <c r="S34" s="107" t="e">
        <f>#REF!</f>
        <v>#REF!</v>
      </c>
      <c r="T34" s="101"/>
      <c r="U34" s="101"/>
      <c r="V34" s="101"/>
      <c r="W34" s="101"/>
      <c r="X34" s="108"/>
    </row>
    <row r="35" spans="2:54" s="58" customFormat="1" ht="36.75" customHeight="1" x14ac:dyDescent="0.2">
      <c r="B35" s="77" t="s">
        <v>55</v>
      </c>
      <c r="C35" s="130" t="s">
        <v>56</v>
      </c>
      <c r="D35" s="133"/>
      <c r="E35" s="133"/>
      <c r="F35" s="21" t="s">
        <v>57</v>
      </c>
      <c r="G35" s="78">
        <v>100</v>
      </c>
      <c r="H35" s="78">
        <v>9519.58</v>
      </c>
      <c r="I35" s="78">
        <f>SUM(J35:N35)</f>
        <v>9519.58</v>
      </c>
      <c r="J35" s="78">
        <v>0</v>
      </c>
      <c r="K35" s="89">
        <v>0</v>
      </c>
      <c r="L35" s="78">
        <v>0</v>
      </c>
      <c r="M35" s="78">
        <v>0</v>
      </c>
      <c r="N35" s="78">
        <f>SUM(O35:P35)</f>
        <v>9519.58</v>
      </c>
      <c r="O35" s="78">
        <f>585.54-2.9</f>
        <v>582.64</v>
      </c>
      <c r="P35" s="78">
        <f>H35-O35</f>
        <v>8936.94</v>
      </c>
      <c r="Q35" s="80">
        <v>0</v>
      </c>
      <c r="R35" s="81">
        <v>0</v>
      </c>
      <c r="S35" s="109"/>
      <c r="T35" s="110"/>
      <c r="U35" s="110"/>
      <c r="V35" s="110"/>
      <c r="W35" s="110"/>
    </row>
    <row r="36" spans="2:54" s="58" customFormat="1" ht="35.1" customHeight="1" x14ac:dyDescent="0.2">
      <c r="B36" s="111">
        <v>4</v>
      </c>
      <c r="C36" s="134" t="s">
        <v>58</v>
      </c>
      <c r="D36" s="134"/>
      <c r="E36" s="134"/>
      <c r="F36" s="68"/>
      <c r="G36" s="69">
        <f>G37</f>
        <v>7485.8899999999994</v>
      </c>
      <c r="H36" s="69">
        <f t="shared" ref="H36:BB36" si="14">H37</f>
        <v>8758.7099999999991</v>
      </c>
      <c r="I36" s="69">
        <f t="shared" si="14"/>
        <v>7507.54</v>
      </c>
      <c r="J36" s="69">
        <f t="shared" si="14"/>
        <v>0</v>
      </c>
      <c r="K36" s="69">
        <f t="shared" si="14"/>
        <v>0</v>
      </c>
      <c r="L36" s="69">
        <f t="shared" si="14"/>
        <v>0</v>
      </c>
      <c r="M36" s="69">
        <f t="shared" si="14"/>
        <v>7378.47</v>
      </c>
      <c r="N36" s="69">
        <f t="shared" si="14"/>
        <v>129.07</v>
      </c>
      <c r="O36" s="69">
        <f t="shared" si="14"/>
        <v>129.07</v>
      </c>
      <c r="P36" s="69">
        <f t="shared" si="14"/>
        <v>0</v>
      </c>
      <c r="Q36" s="69">
        <f t="shared" si="14"/>
        <v>0</v>
      </c>
      <c r="R36" s="69">
        <f t="shared" si="14"/>
        <v>0</v>
      </c>
      <c r="S36" s="72">
        <f t="shared" si="14"/>
        <v>0</v>
      </c>
      <c r="T36" s="69">
        <f t="shared" si="14"/>
        <v>0</v>
      </c>
      <c r="U36" s="69">
        <f t="shared" si="14"/>
        <v>0</v>
      </c>
      <c r="V36" s="69">
        <f t="shared" si="14"/>
        <v>0</v>
      </c>
      <c r="W36" s="69">
        <f t="shared" si="14"/>
        <v>0</v>
      </c>
      <c r="X36" s="69">
        <f t="shared" si="14"/>
        <v>0</v>
      </c>
      <c r="Y36" s="69">
        <f t="shared" si="14"/>
        <v>0</v>
      </c>
      <c r="Z36" s="69">
        <f t="shared" si="14"/>
        <v>0</v>
      </c>
      <c r="AA36" s="69">
        <f t="shared" si="14"/>
        <v>0</v>
      </c>
      <c r="AB36" s="69">
        <f t="shared" si="14"/>
        <v>0</v>
      </c>
      <c r="AC36" s="69">
        <f t="shared" si="14"/>
        <v>0</v>
      </c>
      <c r="AD36" s="69">
        <f t="shared" si="14"/>
        <v>0</v>
      </c>
      <c r="AE36" s="69">
        <f t="shared" si="14"/>
        <v>0</v>
      </c>
      <c r="AF36" s="69">
        <f t="shared" si="14"/>
        <v>0</v>
      </c>
      <c r="AG36" s="69">
        <f t="shared" si="14"/>
        <v>0</v>
      </c>
      <c r="AH36" s="69">
        <f t="shared" si="14"/>
        <v>0</v>
      </c>
      <c r="AI36" s="69">
        <f t="shared" si="14"/>
        <v>0</v>
      </c>
      <c r="AJ36" s="69">
        <f t="shared" si="14"/>
        <v>0</v>
      </c>
      <c r="AK36" s="69">
        <f t="shared" si="14"/>
        <v>0</v>
      </c>
      <c r="AL36" s="69">
        <f t="shared" si="14"/>
        <v>0</v>
      </c>
      <c r="AM36" s="69">
        <f t="shared" si="14"/>
        <v>0</v>
      </c>
      <c r="AN36" s="69">
        <f t="shared" si="14"/>
        <v>0</v>
      </c>
      <c r="AO36" s="69">
        <f t="shared" si="14"/>
        <v>0</v>
      </c>
      <c r="AP36" s="69">
        <f t="shared" si="14"/>
        <v>0</v>
      </c>
      <c r="AQ36" s="69">
        <f t="shared" si="14"/>
        <v>0</v>
      </c>
      <c r="AR36" s="69">
        <f t="shared" si="14"/>
        <v>0</v>
      </c>
      <c r="AS36" s="69">
        <f t="shared" si="14"/>
        <v>0</v>
      </c>
      <c r="AT36" s="69">
        <f t="shared" si="14"/>
        <v>0</v>
      </c>
      <c r="AU36" s="69">
        <f t="shared" si="14"/>
        <v>0</v>
      </c>
      <c r="AV36" s="69">
        <f t="shared" si="14"/>
        <v>0</v>
      </c>
      <c r="AW36" s="69">
        <f t="shared" si="14"/>
        <v>0</v>
      </c>
      <c r="AX36" s="69">
        <f t="shared" si="14"/>
        <v>0</v>
      </c>
      <c r="AY36" s="69">
        <f t="shared" si="14"/>
        <v>0</v>
      </c>
      <c r="AZ36" s="69">
        <f t="shared" si="14"/>
        <v>0</v>
      </c>
      <c r="BA36" s="69">
        <f t="shared" si="14"/>
        <v>0</v>
      </c>
      <c r="BB36" s="69">
        <f t="shared" si="14"/>
        <v>0</v>
      </c>
    </row>
    <row r="37" spans="2:54" s="58" customFormat="1" ht="20.100000000000001" customHeight="1" x14ac:dyDescent="0.2">
      <c r="B37" s="75" t="s">
        <v>25</v>
      </c>
      <c r="C37" s="135" t="s">
        <v>26</v>
      </c>
      <c r="D37" s="135"/>
      <c r="E37" s="135"/>
      <c r="F37" s="96"/>
      <c r="G37" s="97">
        <f t="shared" ref="G37:R37" si="15">SUM(G38:G39)</f>
        <v>7485.8899999999994</v>
      </c>
      <c r="H37" s="97">
        <f t="shared" si="15"/>
        <v>8758.7099999999991</v>
      </c>
      <c r="I37" s="97">
        <f t="shared" si="15"/>
        <v>7507.54</v>
      </c>
      <c r="J37" s="97">
        <f t="shared" si="15"/>
        <v>0</v>
      </c>
      <c r="K37" s="97">
        <f t="shared" si="15"/>
        <v>0</v>
      </c>
      <c r="L37" s="97">
        <f t="shared" si="15"/>
        <v>0</v>
      </c>
      <c r="M37" s="97">
        <f t="shared" si="15"/>
        <v>7378.47</v>
      </c>
      <c r="N37" s="97">
        <f t="shared" si="15"/>
        <v>129.07</v>
      </c>
      <c r="O37" s="97">
        <f t="shared" si="15"/>
        <v>129.07</v>
      </c>
      <c r="P37" s="97">
        <f t="shared" si="15"/>
        <v>0</v>
      </c>
      <c r="Q37" s="97">
        <f t="shared" si="15"/>
        <v>0</v>
      </c>
      <c r="R37" s="97">
        <f t="shared" si="15"/>
        <v>0</v>
      </c>
      <c r="S37" s="98">
        <f t="shared" ref="S37:BB37" si="16">SUM(S38:S39)</f>
        <v>0</v>
      </c>
      <c r="T37" s="99">
        <f t="shared" si="16"/>
        <v>0</v>
      </c>
      <c r="U37" s="99">
        <f t="shared" si="16"/>
        <v>0</v>
      </c>
      <c r="V37" s="99">
        <f t="shared" si="16"/>
        <v>0</v>
      </c>
      <c r="W37" s="99">
        <f t="shared" si="16"/>
        <v>0</v>
      </c>
      <c r="X37" s="99">
        <f t="shared" si="16"/>
        <v>0</v>
      </c>
      <c r="Y37" s="99">
        <f t="shared" si="16"/>
        <v>0</v>
      </c>
      <c r="Z37" s="99">
        <f t="shared" si="16"/>
        <v>0</v>
      </c>
      <c r="AA37" s="99">
        <f t="shared" si="16"/>
        <v>0</v>
      </c>
      <c r="AB37" s="99">
        <f t="shared" si="16"/>
        <v>0</v>
      </c>
      <c r="AC37" s="99">
        <f t="shared" si="16"/>
        <v>0</v>
      </c>
      <c r="AD37" s="99">
        <f t="shared" si="16"/>
        <v>0</v>
      </c>
      <c r="AE37" s="99">
        <f t="shared" si="16"/>
        <v>0</v>
      </c>
      <c r="AF37" s="99">
        <f t="shared" si="16"/>
        <v>0</v>
      </c>
      <c r="AG37" s="99">
        <f t="shared" si="16"/>
        <v>0</v>
      </c>
      <c r="AH37" s="99">
        <f t="shared" si="16"/>
        <v>0</v>
      </c>
      <c r="AI37" s="99">
        <f t="shared" si="16"/>
        <v>0</v>
      </c>
      <c r="AJ37" s="99">
        <f t="shared" si="16"/>
        <v>0</v>
      </c>
      <c r="AK37" s="99">
        <f t="shared" si="16"/>
        <v>0</v>
      </c>
      <c r="AL37" s="99">
        <f t="shared" si="16"/>
        <v>0</v>
      </c>
      <c r="AM37" s="99">
        <f t="shared" si="16"/>
        <v>0</v>
      </c>
      <c r="AN37" s="99">
        <f t="shared" si="16"/>
        <v>0</v>
      </c>
      <c r="AO37" s="99">
        <f t="shared" si="16"/>
        <v>0</v>
      </c>
      <c r="AP37" s="99">
        <f t="shared" si="16"/>
        <v>0</v>
      </c>
      <c r="AQ37" s="99">
        <f t="shared" si="16"/>
        <v>0</v>
      </c>
      <c r="AR37" s="99">
        <f t="shared" si="16"/>
        <v>0</v>
      </c>
      <c r="AS37" s="99">
        <f t="shared" si="16"/>
        <v>0</v>
      </c>
      <c r="AT37" s="99">
        <f t="shared" si="16"/>
        <v>0</v>
      </c>
      <c r="AU37" s="99">
        <f t="shared" si="16"/>
        <v>0</v>
      </c>
      <c r="AV37" s="99">
        <f t="shared" si="16"/>
        <v>0</v>
      </c>
      <c r="AW37" s="99">
        <f t="shared" si="16"/>
        <v>0</v>
      </c>
      <c r="AX37" s="99">
        <f t="shared" si="16"/>
        <v>0</v>
      </c>
      <c r="AY37" s="99">
        <f t="shared" si="16"/>
        <v>0</v>
      </c>
      <c r="AZ37" s="99">
        <f t="shared" si="16"/>
        <v>0</v>
      </c>
      <c r="BA37" s="99">
        <f t="shared" si="16"/>
        <v>0</v>
      </c>
      <c r="BB37" s="99">
        <f t="shared" si="16"/>
        <v>0</v>
      </c>
    </row>
    <row r="38" spans="2:54" s="58" customFormat="1" ht="53.25" customHeight="1" x14ac:dyDescent="0.2">
      <c r="B38" s="77" t="s">
        <v>33</v>
      </c>
      <c r="C38" s="130" t="s">
        <v>59</v>
      </c>
      <c r="D38" s="130"/>
      <c r="E38" s="130"/>
      <c r="F38" s="21" t="s">
        <v>60</v>
      </c>
      <c r="G38" s="78">
        <v>2927.1</v>
      </c>
      <c r="H38" s="78">
        <v>4097.9399999999996</v>
      </c>
      <c r="I38" s="78">
        <f>SUM(J38:N38)</f>
        <v>3005.5</v>
      </c>
      <c r="J38" s="78">
        <v>0</v>
      </c>
      <c r="K38" s="89">
        <v>0</v>
      </c>
      <c r="L38" s="78">
        <v>0</v>
      </c>
      <c r="M38" s="89">
        <v>2998.8</v>
      </c>
      <c r="N38" s="78">
        <f>SUM(O38:P38)</f>
        <v>6.7</v>
      </c>
      <c r="O38" s="78">
        <v>6.7</v>
      </c>
      <c r="P38" s="78">
        <v>0</v>
      </c>
      <c r="Q38" s="80">
        <v>0</v>
      </c>
      <c r="R38" s="81">
        <v>0</v>
      </c>
      <c r="S38" s="100"/>
      <c r="T38" s="101"/>
      <c r="U38" s="101"/>
      <c r="V38" s="101"/>
      <c r="W38" s="101"/>
      <c r="X38" s="94"/>
    </row>
    <row r="39" spans="2:54" s="58" customFormat="1" ht="48.75" customHeight="1" x14ac:dyDescent="0.2">
      <c r="B39" s="77" t="s">
        <v>51</v>
      </c>
      <c r="C39" s="130" t="s">
        <v>61</v>
      </c>
      <c r="D39" s="130"/>
      <c r="E39" s="130"/>
      <c r="F39" s="21" t="s">
        <v>62</v>
      </c>
      <c r="G39" s="78">
        <v>4558.79</v>
      </c>
      <c r="H39" s="78">
        <v>4660.7700000000004</v>
      </c>
      <c r="I39" s="78">
        <f>SUM(J39:N39)</f>
        <v>4502.04</v>
      </c>
      <c r="J39" s="78">
        <v>0</v>
      </c>
      <c r="K39" s="89">
        <v>0</v>
      </c>
      <c r="L39" s="78">
        <v>0</v>
      </c>
      <c r="M39" s="89">
        <v>4379.67</v>
      </c>
      <c r="N39" s="78">
        <f>SUM(O39:P39)</f>
        <v>122.37</v>
      </c>
      <c r="O39" s="78">
        <v>122.37</v>
      </c>
      <c r="P39" s="78">
        <v>0</v>
      </c>
      <c r="Q39" s="80">
        <v>0</v>
      </c>
      <c r="R39" s="81">
        <v>0</v>
      </c>
      <c r="S39" s="100"/>
      <c r="T39" s="101"/>
      <c r="U39" s="101"/>
      <c r="V39" s="101"/>
      <c r="W39" s="101"/>
      <c r="X39" s="94"/>
    </row>
    <row r="40" spans="2:54" s="58" customFormat="1" ht="35.1" customHeight="1" x14ac:dyDescent="0.2">
      <c r="B40" s="67">
        <v>5</v>
      </c>
      <c r="C40" s="136" t="s">
        <v>63</v>
      </c>
      <c r="D40" s="136"/>
      <c r="E40" s="136"/>
      <c r="F40" s="68"/>
      <c r="G40" s="69">
        <f>G41</f>
        <v>22487.82</v>
      </c>
      <c r="H40" s="69">
        <f t="shared" ref="H40:R40" si="17">H41</f>
        <v>22487.82</v>
      </c>
      <c r="I40" s="69">
        <f t="shared" si="17"/>
        <v>8602.8808300000001</v>
      </c>
      <c r="J40" s="69">
        <f t="shared" si="17"/>
        <v>0</v>
      </c>
      <c r="K40" s="69">
        <f t="shared" si="17"/>
        <v>105.50082999999999</v>
      </c>
      <c r="L40" s="69">
        <f t="shared" si="17"/>
        <v>0</v>
      </c>
      <c r="M40" s="69">
        <f t="shared" si="17"/>
        <v>7806.67</v>
      </c>
      <c r="N40" s="69">
        <f t="shared" si="17"/>
        <v>690.71</v>
      </c>
      <c r="O40" s="69">
        <f t="shared" si="17"/>
        <v>200.39</v>
      </c>
      <c r="P40" s="69">
        <f t="shared" si="17"/>
        <v>490.32</v>
      </c>
      <c r="Q40" s="69">
        <f t="shared" si="17"/>
        <v>0</v>
      </c>
      <c r="R40" s="69">
        <f t="shared" si="17"/>
        <v>0</v>
      </c>
      <c r="S40" s="72"/>
      <c r="T40" s="101"/>
      <c r="U40" s="101"/>
      <c r="V40" s="101"/>
      <c r="W40" s="101"/>
      <c r="X40" s="94"/>
    </row>
    <row r="41" spans="2:54" s="58" customFormat="1" ht="20.100000000000001" customHeight="1" x14ac:dyDescent="0.2">
      <c r="B41" s="75" t="s">
        <v>25</v>
      </c>
      <c r="C41" s="135" t="s">
        <v>26</v>
      </c>
      <c r="D41" s="135"/>
      <c r="E41" s="135"/>
      <c r="F41" s="96"/>
      <c r="G41" s="97">
        <f>SUM(G42:G44)</f>
        <v>22487.82</v>
      </c>
      <c r="H41" s="97">
        <f t="shared" ref="H41:BB41" si="18">SUM(H42:H44)</f>
        <v>22487.82</v>
      </c>
      <c r="I41" s="97">
        <f t="shared" si="18"/>
        <v>8602.8808300000001</v>
      </c>
      <c r="J41" s="97">
        <f t="shared" si="18"/>
        <v>0</v>
      </c>
      <c r="K41" s="97">
        <f t="shared" si="18"/>
        <v>105.50082999999999</v>
      </c>
      <c r="L41" s="97">
        <f t="shared" si="18"/>
        <v>0</v>
      </c>
      <c r="M41" s="97">
        <f t="shared" si="18"/>
        <v>7806.67</v>
      </c>
      <c r="N41" s="97">
        <f t="shared" si="18"/>
        <v>690.71</v>
      </c>
      <c r="O41" s="97">
        <f t="shared" si="18"/>
        <v>200.39</v>
      </c>
      <c r="P41" s="97">
        <f t="shared" si="18"/>
        <v>490.32</v>
      </c>
      <c r="Q41" s="97">
        <f t="shared" si="18"/>
        <v>0</v>
      </c>
      <c r="R41" s="97">
        <f t="shared" si="18"/>
        <v>0</v>
      </c>
      <c r="S41" s="97">
        <f t="shared" si="18"/>
        <v>0</v>
      </c>
      <c r="T41" s="97">
        <f t="shared" si="18"/>
        <v>0</v>
      </c>
      <c r="U41" s="97">
        <f t="shared" si="18"/>
        <v>0</v>
      </c>
      <c r="V41" s="97">
        <f t="shared" si="18"/>
        <v>0</v>
      </c>
      <c r="W41" s="97">
        <f t="shared" si="18"/>
        <v>0</v>
      </c>
      <c r="X41" s="97">
        <f t="shared" si="18"/>
        <v>0</v>
      </c>
      <c r="Y41" s="97">
        <f t="shared" si="18"/>
        <v>0</v>
      </c>
      <c r="Z41" s="97">
        <f t="shared" si="18"/>
        <v>0</v>
      </c>
      <c r="AA41" s="97">
        <f t="shared" si="18"/>
        <v>0</v>
      </c>
      <c r="AB41" s="97">
        <f t="shared" si="18"/>
        <v>0</v>
      </c>
      <c r="AC41" s="97">
        <f t="shared" si="18"/>
        <v>0</v>
      </c>
      <c r="AD41" s="97">
        <f t="shared" si="18"/>
        <v>0</v>
      </c>
      <c r="AE41" s="97">
        <f t="shared" si="18"/>
        <v>0</v>
      </c>
      <c r="AF41" s="97">
        <f t="shared" si="18"/>
        <v>0</v>
      </c>
      <c r="AG41" s="97">
        <f t="shared" si="18"/>
        <v>0</v>
      </c>
      <c r="AH41" s="97">
        <f t="shared" si="18"/>
        <v>0</v>
      </c>
      <c r="AI41" s="97">
        <f t="shared" si="18"/>
        <v>0</v>
      </c>
      <c r="AJ41" s="97">
        <f t="shared" si="18"/>
        <v>0</v>
      </c>
      <c r="AK41" s="97">
        <f t="shared" si="18"/>
        <v>0</v>
      </c>
      <c r="AL41" s="97">
        <f t="shared" si="18"/>
        <v>0</v>
      </c>
      <c r="AM41" s="97">
        <f t="shared" si="18"/>
        <v>0</v>
      </c>
      <c r="AN41" s="97">
        <f t="shared" si="18"/>
        <v>0</v>
      </c>
      <c r="AO41" s="97">
        <f t="shared" si="18"/>
        <v>0</v>
      </c>
      <c r="AP41" s="97">
        <f t="shared" si="18"/>
        <v>0</v>
      </c>
      <c r="AQ41" s="97">
        <f t="shared" si="18"/>
        <v>0</v>
      </c>
      <c r="AR41" s="97">
        <f t="shared" si="18"/>
        <v>0</v>
      </c>
      <c r="AS41" s="97">
        <f t="shared" si="18"/>
        <v>0</v>
      </c>
      <c r="AT41" s="97">
        <f t="shared" si="18"/>
        <v>0</v>
      </c>
      <c r="AU41" s="97">
        <f t="shared" si="18"/>
        <v>0</v>
      </c>
      <c r="AV41" s="97">
        <f t="shared" si="18"/>
        <v>0</v>
      </c>
      <c r="AW41" s="97">
        <f t="shared" si="18"/>
        <v>0</v>
      </c>
      <c r="AX41" s="97">
        <f t="shared" si="18"/>
        <v>0</v>
      </c>
      <c r="AY41" s="97">
        <f t="shared" si="18"/>
        <v>0</v>
      </c>
      <c r="AZ41" s="97">
        <f t="shared" si="18"/>
        <v>0</v>
      </c>
      <c r="BA41" s="97">
        <f t="shared" si="18"/>
        <v>0</v>
      </c>
      <c r="BB41" s="97">
        <f t="shared" si="18"/>
        <v>0</v>
      </c>
    </row>
    <row r="42" spans="2:54" s="58" customFormat="1" ht="81.75" customHeight="1" x14ac:dyDescent="0.2">
      <c r="B42" s="77" t="s">
        <v>33</v>
      </c>
      <c r="C42" s="137" t="s">
        <v>64</v>
      </c>
      <c r="D42" s="137"/>
      <c r="E42" s="137"/>
      <c r="F42" s="112" t="s">
        <v>65</v>
      </c>
      <c r="G42" s="61">
        <v>7475.29</v>
      </c>
      <c r="H42" s="61">
        <v>7475.29</v>
      </c>
      <c r="I42" s="61">
        <f>SUM(J42:N42)</f>
        <v>455.7</v>
      </c>
      <c r="J42" s="61">
        <v>0</v>
      </c>
      <c r="K42" s="59">
        <v>83.74</v>
      </c>
      <c r="L42" s="61">
        <v>0</v>
      </c>
      <c r="M42" s="61">
        <v>0</v>
      </c>
      <c r="N42" s="78">
        <f>SUM(O42:P42)</f>
        <v>371.96</v>
      </c>
      <c r="O42" s="61">
        <v>106.64</v>
      </c>
      <c r="P42" s="61">
        <v>265.32</v>
      </c>
      <c r="Q42" s="80">
        <v>0</v>
      </c>
      <c r="R42" s="81">
        <v>0</v>
      </c>
      <c r="S42" s="113">
        <v>0</v>
      </c>
      <c r="T42" s="101"/>
      <c r="U42" s="101"/>
      <c r="V42" s="101"/>
      <c r="W42" s="101"/>
      <c r="X42" s="94" t="s">
        <v>66</v>
      </c>
      <c r="Z42" s="108"/>
    </row>
    <row r="43" spans="2:54" s="58" customFormat="1" ht="80.25" customHeight="1" x14ac:dyDescent="0.2">
      <c r="B43" s="77" t="s">
        <v>51</v>
      </c>
      <c r="C43" s="130" t="s">
        <v>67</v>
      </c>
      <c r="D43" s="130"/>
      <c r="E43" s="130"/>
      <c r="F43" s="21" t="s">
        <v>68</v>
      </c>
      <c r="G43" s="79">
        <v>6811.32</v>
      </c>
      <c r="H43" s="79">
        <v>6811.32</v>
      </c>
      <c r="I43" s="78">
        <f>SUM(J43:N43)</f>
        <v>310.01083</v>
      </c>
      <c r="J43" s="78">
        <v>0</v>
      </c>
      <c r="K43" s="89">
        <f>21760.83/1000</f>
        <v>21.760830000000002</v>
      </c>
      <c r="L43" s="78">
        <v>0</v>
      </c>
      <c r="M43" s="78">
        <v>0</v>
      </c>
      <c r="N43" s="78">
        <f>SUM(O43:P43)</f>
        <v>288.25</v>
      </c>
      <c r="O43" s="78">
        <v>63.25</v>
      </c>
      <c r="P43" s="78">
        <v>225</v>
      </c>
      <c r="Q43" s="80">
        <v>0</v>
      </c>
      <c r="R43" s="81">
        <v>0</v>
      </c>
      <c r="S43" s="92">
        <v>0</v>
      </c>
      <c r="T43" s="101"/>
      <c r="U43" s="101"/>
      <c r="V43" s="101"/>
      <c r="W43" s="101"/>
      <c r="X43" s="94" t="s">
        <v>69</v>
      </c>
      <c r="Z43" s="114"/>
    </row>
    <row r="44" spans="2:54" s="58" customFormat="1" ht="52.5" customHeight="1" x14ac:dyDescent="0.2">
      <c r="B44" s="115" t="s">
        <v>70</v>
      </c>
      <c r="C44" s="130" t="s">
        <v>71</v>
      </c>
      <c r="D44" s="130"/>
      <c r="E44" s="130"/>
      <c r="F44" s="112" t="s">
        <v>72</v>
      </c>
      <c r="G44" s="78">
        <v>8201.2099999999991</v>
      </c>
      <c r="H44" s="78">
        <v>8201.2099999999991</v>
      </c>
      <c r="I44" s="78">
        <f>SUM(J44:N44)</f>
        <v>7837.17</v>
      </c>
      <c r="J44" s="79">
        <v>0</v>
      </c>
      <c r="K44" s="78">
        <v>0</v>
      </c>
      <c r="L44" s="79">
        <v>0</v>
      </c>
      <c r="M44" s="79">
        <v>7806.67</v>
      </c>
      <c r="N44" s="78">
        <f>SUM(O44:P44)</f>
        <v>30.5</v>
      </c>
      <c r="O44" s="79">
        <v>30.5</v>
      </c>
      <c r="P44" s="79">
        <v>0</v>
      </c>
      <c r="Q44" s="79">
        <v>0</v>
      </c>
      <c r="R44" s="79">
        <v>0</v>
      </c>
      <c r="S44" s="116"/>
      <c r="T44" s="117"/>
      <c r="U44" s="118"/>
      <c r="X44" s="94"/>
    </row>
    <row r="46" spans="2:54" x14ac:dyDescent="0.25">
      <c r="D46" s="131" t="s">
        <v>73</v>
      </c>
      <c r="E46" s="131"/>
      <c r="F46" s="119"/>
      <c r="G46" s="16"/>
      <c r="H46" s="131" t="s">
        <v>74</v>
      </c>
      <c r="I46" s="131"/>
      <c r="J46" s="131"/>
      <c r="K46" s="131"/>
      <c r="L46" s="131"/>
    </row>
    <row r="47" spans="2:54" x14ac:dyDescent="0.25">
      <c r="D47" s="131" t="s">
        <v>75</v>
      </c>
      <c r="E47" s="131"/>
      <c r="F47" s="119"/>
      <c r="G47" s="16"/>
      <c r="H47" s="131" t="s">
        <v>76</v>
      </c>
      <c r="I47" s="131"/>
      <c r="J47" s="131"/>
      <c r="K47" s="131"/>
      <c r="L47" s="131"/>
    </row>
    <row r="51" spans="14:17" x14ac:dyDescent="0.25">
      <c r="N51" s="120"/>
      <c r="O51" s="120"/>
      <c r="P51" s="120"/>
      <c r="Q51" s="121"/>
    </row>
  </sheetData>
  <mergeCells count="59">
    <mergeCell ref="C7:Q7"/>
    <mergeCell ref="B1:G1"/>
    <mergeCell ref="B2:E2"/>
    <mergeCell ref="M2:S2"/>
    <mergeCell ref="O3:Q3"/>
    <mergeCell ref="O4:Q4"/>
    <mergeCell ref="H8:L8"/>
    <mergeCell ref="C9:N9"/>
    <mergeCell ref="B11:B13"/>
    <mergeCell ref="C11:E13"/>
    <mergeCell ref="F11:F13"/>
    <mergeCell ref="G11:G13"/>
    <mergeCell ref="H11:H13"/>
    <mergeCell ref="I11:I13"/>
    <mergeCell ref="J11:P11"/>
    <mergeCell ref="C19:E19"/>
    <mergeCell ref="Q11:Q13"/>
    <mergeCell ref="R11:R13"/>
    <mergeCell ref="S11:S13"/>
    <mergeCell ref="J12:J13"/>
    <mergeCell ref="K12:K13"/>
    <mergeCell ref="L12:L13"/>
    <mergeCell ref="M12:M13"/>
    <mergeCell ref="N12:N13"/>
    <mergeCell ref="O12:P12"/>
    <mergeCell ref="C14:E14"/>
    <mergeCell ref="C15:E15"/>
    <mergeCell ref="C16:E16"/>
    <mergeCell ref="C17:E17"/>
    <mergeCell ref="C18:E18"/>
    <mergeCell ref="C31:E31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43:E43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4:E44"/>
    <mergeCell ref="D46:E46"/>
    <mergeCell ref="H46:L46"/>
    <mergeCell ref="D47:E47"/>
    <mergeCell ref="H47:L47"/>
  </mergeCells>
  <pageMargins left="0.25" right="0.25" top="0.75" bottom="0.75" header="0.3" footer="0.3"/>
  <pageSetup paperSize="9" scale="80" fitToHeight="0" orientation="landscape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DE671-AC3B-440F-B91B-6C9AFE62C5EB}">
  <sheetPr>
    <pageSetUpPr fitToPage="1"/>
  </sheetPr>
  <dimension ref="B1:Y55"/>
  <sheetViews>
    <sheetView tabSelected="1" zoomScale="85" zoomScaleNormal="85" workbookViewId="0">
      <selection activeCell="Y53" sqref="Y53"/>
    </sheetView>
  </sheetViews>
  <sheetFormatPr defaultRowHeight="15" x14ac:dyDescent="0.25"/>
  <cols>
    <col min="1" max="1" width="2.28515625" style="6" customWidth="1"/>
    <col min="2" max="2" width="5" style="9" customWidth="1"/>
    <col min="3" max="4" width="9.140625" style="10"/>
    <col min="5" max="5" width="15.5703125" style="10" customWidth="1"/>
    <col min="6" max="6" width="17.5703125" style="9" customWidth="1"/>
    <col min="7" max="7" width="10.140625" style="2" customWidth="1"/>
    <col min="8" max="8" width="11.140625" style="2" customWidth="1"/>
    <col min="9" max="9" width="13.140625" style="2" customWidth="1"/>
    <col min="10" max="10" width="7" style="2" customWidth="1"/>
    <col min="11" max="11" width="12.85546875" style="2" customWidth="1"/>
    <col min="12" max="12" width="8.5703125" style="8" customWidth="1"/>
    <col min="13" max="13" width="14" style="11" customWidth="1"/>
    <col min="14" max="14" width="11" style="2" customWidth="1"/>
    <col min="15" max="15" width="11.140625" style="2" customWidth="1"/>
    <col min="16" max="16" width="12.5703125" style="2" customWidth="1"/>
    <col min="17" max="17" width="7.5703125" style="14" customWidth="1"/>
    <col min="18" max="18" width="8.5703125" style="14" customWidth="1"/>
    <col min="19" max="20" width="9.140625" style="6"/>
    <col min="21" max="21" width="10.5703125" style="6" bestFit="1" customWidth="1"/>
    <col min="22" max="190" width="9.140625" style="6"/>
    <col min="191" max="191" width="5" style="6" customWidth="1"/>
    <col min="192" max="193" width="9.140625" style="6"/>
    <col min="194" max="194" width="9.5703125" style="6" customWidth="1"/>
    <col min="195" max="195" width="13.42578125" style="6" customWidth="1"/>
    <col min="196" max="196" width="10.140625" style="6" customWidth="1"/>
    <col min="197" max="197" width="11.140625" style="6" customWidth="1"/>
    <col min="198" max="198" width="10.28515625" style="6" customWidth="1"/>
    <col min="199" max="199" width="7" style="6" customWidth="1"/>
    <col min="200" max="200" width="12.85546875" style="6" customWidth="1"/>
    <col min="201" max="201" width="8.5703125" style="6" customWidth="1"/>
    <col min="202" max="202" width="14" style="6" customWidth="1"/>
    <col min="203" max="203" width="11" style="6" customWidth="1"/>
    <col min="204" max="204" width="11.140625" style="6" customWidth="1"/>
    <col min="205" max="205" width="12.5703125" style="6" customWidth="1"/>
    <col min="206" max="206" width="7.5703125" style="6" customWidth="1"/>
    <col min="207" max="207" width="8.5703125" style="6" customWidth="1"/>
    <col min="208" max="243" width="0" style="6" hidden="1" customWidth="1"/>
    <col min="244" max="244" width="12.42578125" style="6" customWidth="1"/>
    <col min="245" max="245" width="19" style="6" customWidth="1"/>
    <col min="246" max="247" width="13.85546875" style="6" bestFit="1" customWidth="1"/>
    <col min="248" max="248" width="9.28515625" style="6" bestFit="1" customWidth="1"/>
    <col min="249" max="249" width="12.140625" style="6" bestFit="1" customWidth="1"/>
    <col min="250" max="250" width="9.28515625" style="6" bestFit="1" customWidth="1"/>
    <col min="251" max="251" width="12.140625" style="6" bestFit="1" customWidth="1"/>
    <col min="252" max="252" width="13.85546875" style="6" bestFit="1" customWidth="1"/>
    <col min="253" max="253" width="9.85546875" style="6" bestFit="1" customWidth="1"/>
    <col min="254" max="254" width="13.85546875" style="6" bestFit="1" customWidth="1"/>
    <col min="255" max="256" width="9.28515625" style="6" bestFit="1" customWidth="1"/>
    <col min="257" max="446" width="9.140625" style="6"/>
    <col min="447" max="447" width="5" style="6" customWidth="1"/>
    <col min="448" max="449" width="9.140625" style="6"/>
    <col min="450" max="450" width="9.5703125" style="6" customWidth="1"/>
    <col min="451" max="451" width="13.42578125" style="6" customWidth="1"/>
    <col min="452" max="452" width="10.140625" style="6" customWidth="1"/>
    <col min="453" max="453" width="11.140625" style="6" customWidth="1"/>
    <col min="454" max="454" width="10.28515625" style="6" customWidth="1"/>
    <col min="455" max="455" width="7" style="6" customWidth="1"/>
    <col min="456" max="456" width="12.85546875" style="6" customWidth="1"/>
    <col min="457" max="457" width="8.5703125" style="6" customWidth="1"/>
    <col min="458" max="458" width="14" style="6" customWidth="1"/>
    <col min="459" max="459" width="11" style="6" customWidth="1"/>
    <col min="460" max="460" width="11.140625" style="6" customWidth="1"/>
    <col min="461" max="461" width="12.5703125" style="6" customWidth="1"/>
    <col min="462" max="462" width="7.5703125" style="6" customWidth="1"/>
    <col min="463" max="463" width="8.5703125" style="6" customWidth="1"/>
    <col min="464" max="499" width="0" style="6" hidden="1" customWidth="1"/>
    <col min="500" max="500" width="12.42578125" style="6" customWidth="1"/>
    <col min="501" max="501" width="19" style="6" customWidth="1"/>
    <col min="502" max="503" width="13.85546875" style="6" bestFit="1" customWidth="1"/>
    <col min="504" max="504" width="9.28515625" style="6" bestFit="1" customWidth="1"/>
    <col min="505" max="505" width="12.140625" style="6" bestFit="1" customWidth="1"/>
    <col min="506" max="506" width="9.28515625" style="6" bestFit="1" customWidth="1"/>
    <col min="507" max="507" width="12.140625" style="6" bestFit="1" customWidth="1"/>
    <col min="508" max="508" width="13.85546875" style="6" bestFit="1" customWidth="1"/>
    <col min="509" max="509" width="9.85546875" style="6" bestFit="1" customWidth="1"/>
    <col min="510" max="510" width="13.85546875" style="6" bestFit="1" customWidth="1"/>
    <col min="511" max="512" width="9.28515625" style="6" bestFit="1" customWidth="1"/>
    <col min="513" max="702" width="9.140625" style="6"/>
    <col min="703" max="703" width="5" style="6" customWidth="1"/>
    <col min="704" max="705" width="9.140625" style="6"/>
    <col min="706" max="706" width="9.5703125" style="6" customWidth="1"/>
    <col min="707" max="707" width="13.42578125" style="6" customWidth="1"/>
    <col min="708" max="708" width="10.140625" style="6" customWidth="1"/>
    <col min="709" max="709" width="11.140625" style="6" customWidth="1"/>
    <col min="710" max="710" width="10.28515625" style="6" customWidth="1"/>
    <col min="711" max="711" width="7" style="6" customWidth="1"/>
    <col min="712" max="712" width="12.85546875" style="6" customWidth="1"/>
    <col min="713" max="713" width="8.5703125" style="6" customWidth="1"/>
    <col min="714" max="714" width="14" style="6" customWidth="1"/>
    <col min="715" max="715" width="11" style="6" customWidth="1"/>
    <col min="716" max="716" width="11.140625" style="6" customWidth="1"/>
    <col min="717" max="717" width="12.5703125" style="6" customWidth="1"/>
    <col min="718" max="718" width="7.5703125" style="6" customWidth="1"/>
    <col min="719" max="719" width="8.5703125" style="6" customWidth="1"/>
    <col min="720" max="755" width="0" style="6" hidden="1" customWidth="1"/>
    <col min="756" max="756" width="12.42578125" style="6" customWidth="1"/>
    <col min="757" max="757" width="19" style="6" customWidth="1"/>
    <col min="758" max="759" width="13.85546875" style="6" bestFit="1" customWidth="1"/>
    <col min="760" max="760" width="9.28515625" style="6" bestFit="1" customWidth="1"/>
    <col min="761" max="761" width="12.140625" style="6" bestFit="1" customWidth="1"/>
    <col min="762" max="762" width="9.28515625" style="6" bestFit="1" customWidth="1"/>
    <col min="763" max="763" width="12.140625" style="6" bestFit="1" customWidth="1"/>
    <col min="764" max="764" width="13.85546875" style="6" bestFit="1" customWidth="1"/>
    <col min="765" max="765" width="9.85546875" style="6" bestFit="1" customWidth="1"/>
    <col min="766" max="766" width="13.85546875" style="6" bestFit="1" customWidth="1"/>
    <col min="767" max="768" width="9.28515625" style="6" bestFit="1" customWidth="1"/>
    <col min="769" max="958" width="9.140625" style="6"/>
    <col min="959" max="959" width="5" style="6" customWidth="1"/>
    <col min="960" max="961" width="9.140625" style="6"/>
    <col min="962" max="962" width="9.5703125" style="6" customWidth="1"/>
    <col min="963" max="963" width="13.42578125" style="6" customWidth="1"/>
    <col min="964" max="964" width="10.140625" style="6" customWidth="1"/>
    <col min="965" max="965" width="11.140625" style="6" customWidth="1"/>
    <col min="966" max="966" width="10.28515625" style="6" customWidth="1"/>
    <col min="967" max="967" width="7" style="6" customWidth="1"/>
    <col min="968" max="968" width="12.85546875" style="6" customWidth="1"/>
    <col min="969" max="969" width="8.5703125" style="6" customWidth="1"/>
    <col min="970" max="970" width="14" style="6" customWidth="1"/>
    <col min="971" max="971" width="11" style="6" customWidth="1"/>
    <col min="972" max="972" width="11.140625" style="6" customWidth="1"/>
    <col min="973" max="973" width="12.5703125" style="6" customWidth="1"/>
    <col min="974" max="974" width="7.5703125" style="6" customWidth="1"/>
    <col min="975" max="975" width="8.5703125" style="6" customWidth="1"/>
    <col min="976" max="1011" width="0" style="6" hidden="1" customWidth="1"/>
    <col min="1012" max="1012" width="12.42578125" style="6" customWidth="1"/>
    <col min="1013" max="1013" width="19" style="6" customWidth="1"/>
    <col min="1014" max="1015" width="13.85546875" style="6" bestFit="1" customWidth="1"/>
    <col min="1016" max="1016" width="9.28515625" style="6" bestFit="1" customWidth="1"/>
    <col min="1017" max="1017" width="12.140625" style="6" bestFit="1" customWidth="1"/>
    <col min="1018" max="1018" width="9.28515625" style="6" bestFit="1" customWidth="1"/>
    <col min="1019" max="1019" width="12.140625" style="6" bestFit="1" customWidth="1"/>
    <col min="1020" max="1020" width="13.85546875" style="6" bestFit="1" customWidth="1"/>
    <col min="1021" max="1021" width="9.85546875" style="6" bestFit="1" customWidth="1"/>
    <col min="1022" max="1022" width="13.85546875" style="6" bestFit="1" customWidth="1"/>
    <col min="1023" max="1024" width="9.28515625" style="6" bestFit="1" customWidth="1"/>
    <col min="1025" max="1214" width="9.140625" style="6"/>
    <col min="1215" max="1215" width="5" style="6" customWidth="1"/>
    <col min="1216" max="1217" width="9.140625" style="6"/>
    <col min="1218" max="1218" width="9.5703125" style="6" customWidth="1"/>
    <col min="1219" max="1219" width="13.42578125" style="6" customWidth="1"/>
    <col min="1220" max="1220" width="10.140625" style="6" customWidth="1"/>
    <col min="1221" max="1221" width="11.140625" style="6" customWidth="1"/>
    <col min="1222" max="1222" width="10.28515625" style="6" customWidth="1"/>
    <col min="1223" max="1223" width="7" style="6" customWidth="1"/>
    <col min="1224" max="1224" width="12.85546875" style="6" customWidth="1"/>
    <col min="1225" max="1225" width="8.5703125" style="6" customWidth="1"/>
    <col min="1226" max="1226" width="14" style="6" customWidth="1"/>
    <col min="1227" max="1227" width="11" style="6" customWidth="1"/>
    <col min="1228" max="1228" width="11.140625" style="6" customWidth="1"/>
    <col min="1229" max="1229" width="12.5703125" style="6" customWidth="1"/>
    <col min="1230" max="1230" width="7.5703125" style="6" customWidth="1"/>
    <col min="1231" max="1231" width="8.5703125" style="6" customWidth="1"/>
    <col min="1232" max="1267" width="0" style="6" hidden="1" customWidth="1"/>
    <col min="1268" max="1268" width="12.42578125" style="6" customWidth="1"/>
    <col min="1269" max="1269" width="19" style="6" customWidth="1"/>
    <col min="1270" max="1271" width="13.85546875" style="6" bestFit="1" customWidth="1"/>
    <col min="1272" max="1272" width="9.28515625" style="6" bestFit="1" customWidth="1"/>
    <col min="1273" max="1273" width="12.140625" style="6" bestFit="1" customWidth="1"/>
    <col min="1274" max="1274" width="9.28515625" style="6" bestFit="1" customWidth="1"/>
    <col min="1275" max="1275" width="12.140625" style="6" bestFit="1" customWidth="1"/>
    <col min="1276" max="1276" width="13.85546875" style="6" bestFit="1" customWidth="1"/>
    <col min="1277" max="1277" width="9.85546875" style="6" bestFit="1" customWidth="1"/>
    <col min="1278" max="1278" width="13.85546875" style="6" bestFit="1" customWidth="1"/>
    <col min="1279" max="1280" width="9.28515625" style="6" bestFit="1" customWidth="1"/>
    <col min="1281" max="1470" width="9.140625" style="6"/>
    <col min="1471" max="1471" width="5" style="6" customWidth="1"/>
    <col min="1472" max="1473" width="9.140625" style="6"/>
    <col min="1474" max="1474" width="9.5703125" style="6" customWidth="1"/>
    <col min="1475" max="1475" width="13.42578125" style="6" customWidth="1"/>
    <col min="1476" max="1476" width="10.140625" style="6" customWidth="1"/>
    <col min="1477" max="1477" width="11.140625" style="6" customWidth="1"/>
    <col min="1478" max="1478" width="10.28515625" style="6" customWidth="1"/>
    <col min="1479" max="1479" width="7" style="6" customWidth="1"/>
    <col min="1480" max="1480" width="12.85546875" style="6" customWidth="1"/>
    <col min="1481" max="1481" width="8.5703125" style="6" customWidth="1"/>
    <col min="1482" max="1482" width="14" style="6" customWidth="1"/>
    <col min="1483" max="1483" width="11" style="6" customWidth="1"/>
    <col min="1484" max="1484" width="11.140625" style="6" customWidth="1"/>
    <col min="1485" max="1485" width="12.5703125" style="6" customWidth="1"/>
    <col min="1486" max="1486" width="7.5703125" style="6" customWidth="1"/>
    <col min="1487" max="1487" width="8.5703125" style="6" customWidth="1"/>
    <col min="1488" max="1523" width="0" style="6" hidden="1" customWidth="1"/>
    <col min="1524" max="1524" width="12.42578125" style="6" customWidth="1"/>
    <col min="1525" max="1525" width="19" style="6" customWidth="1"/>
    <col min="1526" max="1527" width="13.85546875" style="6" bestFit="1" customWidth="1"/>
    <col min="1528" max="1528" width="9.28515625" style="6" bestFit="1" customWidth="1"/>
    <col min="1529" max="1529" width="12.140625" style="6" bestFit="1" customWidth="1"/>
    <col min="1530" max="1530" width="9.28515625" style="6" bestFit="1" customWidth="1"/>
    <col min="1531" max="1531" width="12.140625" style="6" bestFit="1" customWidth="1"/>
    <col min="1532" max="1532" width="13.85546875" style="6" bestFit="1" customWidth="1"/>
    <col min="1533" max="1533" width="9.85546875" style="6" bestFit="1" customWidth="1"/>
    <col min="1534" max="1534" width="13.85546875" style="6" bestFit="1" customWidth="1"/>
    <col min="1535" max="1536" width="9.28515625" style="6" bestFit="1" customWidth="1"/>
    <col min="1537" max="1726" width="9.140625" style="6"/>
    <col min="1727" max="1727" width="5" style="6" customWidth="1"/>
    <col min="1728" max="1729" width="9.140625" style="6"/>
    <col min="1730" max="1730" width="9.5703125" style="6" customWidth="1"/>
    <col min="1731" max="1731" width="13.42578125" style="6" customWidth="1"/>
    <col min="1732" max="1732" width="10.140625" style="6" customWidth="1"/>
    <col min="1733" max="1733" width="11.140625" style="6" customWidth="1"/>
    <col min="1734" max="1734" width="10.28515625" style="6" customWidth="1"/>
    <col min="1735" max="1735" width="7" style="6" customWidth="1"/>
    <col min="1736" max="1736" width="12.85546875" style="6" customWidth="1"/>
    <col min="1737" max="1737" width="8.5703125" style="6" customWidth="1"/>
    <col min="1738" max="1738" width="14" style="6" customWidth="1"/>
    <col min="1739" max="1739" width="11" style="6" customWidth="1"/>
    <col min="1740" max="1740" width="11.140625" style="6" customWidth="1"/>
    <col min="1741" max="1741" width="12.5703125" style="6" customWidth="1"/>
    <col min="1742" max="1742" width="7.5703125" style="6" customWidth="1"/>
    <col min="1743" max="1743" width="8.5703125" style="6" customWidth="1"/>
    <col min="1744" max="1779" width="0" style="6" hidden="1" customWidth="1"/>
    <col min="1780" max="1780" width="12.42578125" style="6" customWidth="1"/>
    <col min="1781" max="1781" width="19" style="6" customWidth="1"/>
    <col min="1782" max="1783" width="13.85546875" style="6" bestFit="1" customWidth="1"/>
    <col min="1784" max="1784" width="9.28515625" style="6" bestFit="1" customWidth="1"/>
    <col min="1785" max="1785" width="12.140625" style="6" bestFit="1" customWidth="1"/>
    <col min="1786" max="1786" width="9.28515625" style="6" bestFit="1" customWidth="1"/>
    <col min="1787" max="1787" width="12.140625" style="6" bestFit="1" customWidth="1"/>
    <col min="1788" max="1788" width="13.85546875" style="6" bestFit="1" customWidth="1"/>
    <col min="1789" max="1789" width="9.85546875" style="6" bestFit="1" customWidth="1"/>
    <col min="1790" max="1790" width="13.85546875" style="6" bestFit="1" customWidth="1"/>
    <col min="1791" max="1792" width="9.28515625" style="6" bestFit="1" customWidth="1"/>
    <col min="1793" max="1982" width="9.140625" style="6"/>
    <col min="1983" max="1983" width="5" style="6" customWidth="1"/>
    <col min="1984" max="1985" width="9.140625" style="6"/>
    <col min="1986" max="1986" width="9.5703125" style="6" customWidth="1"/>
    <col min="1987" max="1987" width="13.42578125" style="6" customWidth="1"/>
    <col min="1988" max="1988" width="10.140625" style="6" customWidth="1"/>
    <col min="1989" max="1989" width="11.140625" style="6" customWidth="1"/>
    <col min="1990" max="1990" width="10.28515625" style="6" customWidth="1"/>
    <col min="1991" max="1991" width="7" style="6" customWidth="1"/>
    <col min="1992" max="1992" width="12.85546875" style="6" customWidth="1"/>
    <col min="1993" max="1993" width="8.5703125" style="6" customWidth="1"/>
    <col min="1994" max="1994" width="14" style="6" customWidth="1"/>
    <col min="1995" max="1995" width="11" style="6" customWidth="1"/>
    <col min="1996" max="1996" width="11.140625" style="6" customWidth="1"/>
    <col min="1997" max="1997" width="12.5703125" style="6" customWidth="1"/>
    <col min="1998" max="1998" width="7.5703125" style="6" customWidth="1"/>
    <col min="1999" max="1999" width="8.5703125" style="6" customWidth="1"/>
    <col min="2000" max="2035" width="0" style="6" hidden="1" customWidth="1"/>
    <col min="2036" max="2036" width="12.42578125" style="6" customWidth="1"/>
    <col min="2037" max="2037" width="19" style="6" customWidth="1"/>
    <col min="2038" max="2039" width="13.85546875" style="6" bestFit="1" customWidth="1"/>
    <col min="2040" max="2040" width="9.28515625" style="6" bestFit="1" customWidth="1"/>
    <col min="2041" max="2041" width="12.140625" style="6" bestFit="1" customWidth="1"/>
    <col min="2042" max="2042" width="9.28515625" style="6" bestFit="1" customWidth="1"/>
    <col min="2043" max="2043" width="12.140625" style="6" bestFit="1" customWidth="1"/>
    <col min="2044" max="2044" width="13.85546875" style="6" bestFit="1" customWidth="1"/>
    <col min="2045" max="2045" width="9.85546875" style="6" bestFit="1" customWidth="1"/>
    <col min="2046" max="2046" width="13.85546875" style="6" bestFit="1" customWidth="1"/>
    <col min="2047" max="2048" width="9.28515625" style="6" bestFit="1" customWidth="1"/>
    <col min="2049" max="2238" width="9.140625" style="6"/>
    <col min="2239" max="2239" width="5" style="6" customWidth="1"/>
    <col min="2240" max="2241" width="9.140625" style="6"/>
    <col min="2242" max="2242" width="9.5703125" style="6" customWidth="1"/>
    <col min="2243" max="2243" width="13.42578125" style="6" customWidth="1"/>
    <col min="2244" max="2244" width="10.140625" style="6" customWidth="1"/>
    <col min="2245" max="2245" width="11.140625" style="6" customWidth="1"/>
    <col min="2246" max="2246" width="10.28515625" style="6" customWidth="1"/>
    <col min="2247" max="2247" width="7" style="6" customWidth="1"/>
    <col min="2248" max="2248" width="12.85546875" style="6" customWidth="1"/>
    <col min="2249" max="2249" width="8.5703125" style="6" customWidth="1"/>
    <col min="2250" max="2250" width="14" style="6" customWidth="1"/>
    <col min="2251" max="2251" width="11" style="6" customWidth="1"/>
    <col min="2252" max="2252" width="11.140625" style="6" customWidth="1"/>
    <col min="2253" max="2253" width="12.5703125" style="6" customWidth="1"/>
    <col min="2254" max="2254" width="7.5703125" style="6" customWidth="1"/>
    <col min="2255" max="2255" width="8.5703125" style="6" customWidth="1"/>
    <col min="2256" max="2291" width="0" style="6" hidden="1" customWidth="1"/>
    <col min="2292" max="2292" width="12.42578125" style="6" customWidth="1"/>
    <col min="2293" max="2293" width="19" style="6" customWidth="1"/>
    <col min="2294" max="2295" width="13.85546875" style="6" bestFit="1" customWidth="1"/>
    <col min="2296" max="2296" width="9.28515625" style="6" bestFit="1" customWidth="1"/>
    <col min="2297" max="2297" width="12.140625" style="6" bestFit="1" customWidth="1"/>
    <col min="2298" max="2298" width="9.28515625" style="6" bestFit="1" customWidth="1"/>
    <col min="2299" max="2299" width="12.140625" style="6" bestFit="1" customWidth="1"/>
    <col min="2300" max="2300" width="13.85546875" style="6" bestFit="1" customWidth="1"/>
    <col min="2301" max="2301" width="9.85546875" style="6" bestFit="1" customWidth="1"/>
    <col min="2302" max="2302" width="13.85546875" style="6" bestFit="1" customWidth="1"/>
    <col min="2303" max="2304" width="9.28515625" style="6" bestFit="1" customWidth="1"/>
    <col min="2305" max="2494" width="9.140625" style="6"/>
    <col min="2495" max="2495" width="5" style="6" customWidth="1"/>
    <col min="2496" max="2497" width="9.140625" style="6"/>
    <col min="2498" max="2498" width="9.5703125" style="6" customWidth="1"/>
    <col min="2499" max="2499" width="13.42578125" style="6" customWidth="1"/>
    <col min="2500" max="2500" width="10.140625" style="6" customWidth="1"/>
    <col min="2501" max="2501" width="11.140625" style="6" customWidth="1"/>
    <col min="2502" max="2502" width="10.28515625" style="6" customWidth="1"/>
    <col min="2503" max="2503" width="7" style="6" customWidth="1"/>
    <col min="2504" max="2504" width="12.85546875" style="6" customWidth="1"/>
    <col min="2505" max="2505" width="8.5703125" style="6" customWidth="1"/>
    <col min="2506" max="2506" width="14" style="6" customWidth="1"/>
    <col min="2507" max="2507" width="11" style="6" customWidth="1"/>
    <col min="2508" max="2508" width="11.140625" style="6" customWidth="1"/>
    <col min="2509" max="2509" width="12.5703125" style="6" customWidth="1"/>
    <col min="2510" max="2510" width="7.5703125" style="6" customWidth="1"/>
    <col min="2511" max="2511" width="8.5703125" style="6" customWidth="1"/>
    <col min="2512" max="2547" width="0" style="6" hidden="1" customWidth="1"/>
    <col min="2548" max="2548" width="12.42578125" style="6" customWidth="1"/>
    <col min="2549" max="2549" width="19" style="6" customWidth="1"/>
    <col min="2550" max="2551" width="13.85546875" style="6" bestFit="1" customWidth="1"/>
    <col min="2552" max="2552" width="9.28515625" style="6" bestFit="1" customWidth="1"/>
    <col min="2553" max="2553" width="12.140625" style="6" bestFit="1" customWidth="1"/>
    <col min="2554" max="2554" width="9.28515625" style="6" bestFit="1" customWidth="1"/>
    <col min="2555" max="2555" width="12.140625" style="6" bestFit="1" customWidth="1"/>
    <col min="2556" max="2556" width="13.85546875" style="6" bestFit="1" customWidth="1"/>
    <col min="2557" max="2557" width="9.85546875" style="6" bestFit="1" customWidth="1"/>
    <col min="2558" max="2558" width="13.85546875" style="6" bestFit="1" customWidth="1"/>
    <col min="2559" max="2560" width="9.28515625" style="6" bestFit="1" customWidth="1"/>
    <col min="2561" max="2750" width="9.140625" style="6"/>
    <col min="2751" max="2751" width="5" style="6" customWidth="1"/>
    <col min="2752" max="2753" width="9.140625" style="6"/>
    <col min="2754" max="2754" width="9.5703125" style="6" customWidth="1"/>
    <col min="2755" max="2755" width="13.42578125" style="6" customWidth="1"/>
    <col min="2756" max="2756" width="10.140625" style="6" customWidth="1"/>
    <col min="2757" max="2757" width="11.140625" style="6" customWidth="1"/>
    <col min="2758" max="2758" width="10.28515625" style="6" customWidth="1"/>
    <col min="2759" max="2759" width="7" style="6" customWidth="1"/>
    <col min="2760" max="2760" width="12.85546875" style="6" customWidth="1"/>
    <col min="2761" max="2761" width="8.5703125" style="6" customWidth="1"/>
    <col min="2762" max="2762" width="14" style="6" customWidth="1"/>
    <col min="2763" max="2763" width="11" style="6" customWidth="1"/>
    <col min="2764" max="2764" width="11.140625" style="6" customWidth="1"/>
    <col min="2765" max="2765" width="12.5703125" style="6" customWidth="1"/>
    <col min="2766" max="2766" width="7.5703125" style="6" customWidth="1"/>
    <col min="2767" max="2767" width="8.5703125" style="6" customWidth="1"/>
    <col min="2768" max="2803" width="0" style="6" hidden="1" customWidth="1"/>
    <col min="2804" max="2804" width="12.42578125" style="6" customWidth="1"/>
    <col min="2805" max="2805" width="19" style="6" customWidth="1"/>
    <col min="2806" max="2807" width="13.85546875" style="6" bestFit="1" customWidth="1"/>
    <col min="2808" max="2808" width="9.28515625" style="6" bestFit="1" customWidth="1"/>
    <col min="2809" max="2809" width="12.140625" style="6" bestFit="1" customWidth="1"/>
    <col min="2810" max="2810" width="9.28515625" style="6" bestFit="1" customWidth="1"/>
    <col min="2811" max="2811" width="12.140625" style="6" bestFit="1" customWidth="1"/>
    <col min="2812" max="2812" width="13.85546875" style="6" bestFit="1" customWidth="1"/>
    <col min="2813" max="2813" width="9.85546875" style="6" bestFit="1" customWidth="1"/>
    <col min="2814" max="2814" width="13.85546875" style="6" bestFit="1" customWidth="1"/>
    <col min="2815" max="2816" width="9.28515625" style="6" bestFit="1" customWidth="1"/>
    <col min="2817" max="3006" width="9.140625" style="6"/>
    <col min="3007" max="3007" width="5" style="6" customWidth="1"/>
    <col min="3008" max="3009" width="9.140625" style="6"/>
    <col min="3010" max="3010" width="9.5703125" style="6" customWidth="1"/>
    <col min="3011" max="3011" width="13.42578125" style="6" customWidth="1"/>
    <col min="3012" max="3012" width="10.140625" style="6" customWidth="1"/>
    <col min="3013" max="3013" width="11.140625" style="6" customWidth="1"/>
    <col min="3014" max="3014" width="10.28515625" style="6" customWidth="1"/>
    <col min="3015" max="3015" width="7" style="6" customWidth="1"/>
    <col min="3016" max="3016" width="12.85546875" style="6" customWidth="1"/>
    <col min="3017" max="3017" width="8.5703125" style="6" customWidth="1"/>
    <col min="3018" max="3018" width="14" style="6" customWidth="1"/>
    <col min="3019" max="3019" width="11" style="6" customWidth="1"/>
    <col min="3020" max="3020" width="11.140625" style="6" customWidth="1"/>
    <col min="3021" max="3021" width="12.5703125" style="6" customWidth="1"/>
    <col min="3022" max="3022" width="7.5703125" style="6" customWidth="1"/>
    <col min="3023" max="3023" width="8.5703125" style="6" customWidth="1"/>
    <col min="3024" max="3059" width="0" style="6" hidden="1" customWidth="1"/>
    <col min="3060" max="3060" width="12.42578125" style="6" customWidth="1"/>
    <col min="3061" max="3061" width="19" style="6" customWidth="1"/>
    <col min="3062" max="3063" width="13.85546875" style="6" bestFit="1" customWidth="1"/>
    <col min="3064" max="3064" width="9.28515625" style="6" bestFit="1" customWidth="1"/>
    <col min="3065" max="3065" width="12.140625" style="6" bestFit="1" customWidth="1"/>
    <col min="3066" max="3066" width="9.28515625" style="6" bestFit="1" customWidth="1"/>
    <col min="3067" max="3067" width="12.140625" style="6" bestFit="1" customWidth="1"/>
    <col min="3068" max="3068" width="13.85546875" style="6" bestFit="1" customWidth="1"/>
    <col min="3069" max="3069" width="9.85546875" style="6" bestFit="1" customWidth="1"/>
    <col min="3070" max="3070" width="13.85546875" style="6" bestFit="1" customWidth="1"/>
    <col min="3071" max="3072" width="9.28515625" style="6" bestFit="1" customWidth="1"/>
    <col min="3073" max="3262" width="9.140625" style="6"/>
    <col min="3263" max="3263" width="5" style="6" customWidth="1"/>
    <col min="3264" max="3265" width="9.140625" style="6"/>
    <col min="3266" max="3266" width="9.5703125" style="6" customWidth="1"/>
    <col min="3267" max="3267" width="13.42578125" style="6" customWidth="1"/>
    <col min="3268" max="3268" width="10.140625" style="6" customWidth="1"/>
    <col min="3269" max="3269" width="11.140625" style="6" customWidth="1"/>
    <col min="3270" max="3270" width="10.28515625" style="6" customWidth="1"/>
    <col min="3271" max="3271" width="7" style="6" customWidth="1"/>
    <col min="3272" max="3272" width="12.85546875" style="6" customWidth="1"/>
    <col min="3273" max="3273" width="8.5703125" style="6" customWidth="1"/>
    <col min="3274" max="3274" width="14" style="6" customWidth="1"/>
    <col min="3275" max="3275" width="11" style="6" customWidth="1"/>
    <col min="3276" max="3276" width="11.140625" style="6" customWidth="1"/>
    <col min="3277" max="3277" width="12.5703125" style="6" customWidth="1"/>
    <col min="3278" max="3278" width="7.5703125" style="6" customWidth="1"/>
    <col min="3279" max="3279" width="8.5703125" style="6" customWidth="1"/>
    <col min="3280" max="3315" width="0" style="6" hidden="1" customWidth="1"/>
    <col min="3316" max="3316" width="12.42578125" style="6" customWidth="1"/>
    <col min="3317" max="3317" width="19" style="6" customWidth="1"/>
    <col min="3318" max="3319" width="13.85546875" style="6" bestFit="1" customWidth="1"/>
    <col min="3320" max="3320" width="9.28515625" style="6" bestFit="1" customWidth="1"/>
    <col min="3321" max="3321" width="12.140625" style="6" bestFit="1" customWidth="1"/>
    <col min="3322" max="3322" width="9.28515625" style="6" bestFit="1" customWidth="1"/>
    <col min="3323" max="3323" width="12.140625" style="6" bestFit="1" customWidth="1"/>
    <col min="3324" max="3324" width="13.85546875" style="6" bestFit="1" customWidth="1"/>
    <col min="3325" max="3325" width="9.85546875" style="6" bestFit="1" customWidth="1"/>
    <col min="3326" max="3326" width="13.85546875" style="6" bestFit="1" customWidth="1"/>
    <col min="3327" max="3328" width="9.28515625" style="6" bestFit="1" customWidth="1"/>
    <col min="3329" max="3518" width="9.140625" style="6"/>
    <col min="3519" max="3519" width="5" style="6" customWidth="1"/>
    <col min="3520" max="3521" width="9.140625" style="6"/>
    <col min="3522" max="3522" width="9.5703125" style="6" customWidth="1"/>
    <col min="3523" max="3523" width="13.42578125" style="6" customWidth="1"/>
    <col min="3524" max="3524" width="10.140625" style="6" customWidth="1"/>
    <col min="3525" max="3525" width="11.140625" style="6" customWidth="1"/>
    <col min="3526" max="3526" width="10.28515625" style="6" customWidth="1"/>
    <col min="3527" max="3527" width="7" style="6" customWidth="1"/>
    <col min="3528" max="3528" width="12.85546875" style="6" customWidth="1"/>
    <col min="3529" max="3529" width="8.5703125" style="6" customWidth="1"/>
    <col min="3530" max="3530" width="14" style="6" customWidth="1"/>
    <col min="3531" max="3531" width="11" style="6" customWidth="1"/>
    <col min="3532" max="3532" width="11.140625" style="6" customWidth="1"/>
    <col min="3533" max="3533" width="12.5703125" style="6" customWidth="1"/>
    <col min="3534" max="3534" width="7.5703125" style="6" customWidth="1"/>
    <col min="3535" max="3535" width="8.5703125" style="6" customWidth="1"/>
    <col min="3536" max="3571" width="0" style="6" hidden="1" customWidth="1"/>
    <col min="3572" max="3572" width="12.42578125" style="6" customWidth="1"/>
    <col min="3573" max="3573" width="19" style="6" customWidth="1"/>
    <col min="3574" max="3575" width="13.85546875" style="6" bestFit="1" customWidth="1"/>
    <col min="3576" max="3576" width="9.28515625" style="6" bestFit="1" customWidth="1"/>
    <col min="3577" max="3577" width="12.140625" style="6" bestFit="1" customWidth="1"/>
    <col min="3578" max="3578" width="9.28515625" style="6" bestFit="1" customWidth="1"/>
    <col min="3579" max="3579" width="12.140625" style="6" bestFit="1" customWidth="1"/>
    <col min="3580" max="3580" width="13.85546875" style="6" bestFit="1" customWidth="1"/>
    <col min="3581" max="3581" width="9.85546875" style="6" bestFit="1" customWidth="1"/>
    <col min="3582" max="3582" width="13.85546875" style="6" bestFit="1" customWidth="1"/>
    <col min="3583" max="3584" width="9.28515625" style="6" bestFit="1" customWidth="1"/>
    <col min="3585" max="3774" width="9.140625" style="6"/>
    <col min="3775" max="3775" width="5" style="6" customWidth="1"/>
    <col min="3776" max="3777" width="9.140625" style="6"/>
    <col min="3778" max="3778" width="9.5703125" style="6" customWidth="1"/>
    <col min="3779" max="3779" width="13.42578125" style="6" customWidth="1"/>
    <col min="3780" max="3780" width="10.140625" style="6" customWidth="1"/>
    <col min="3781" max="3781" width="11.140625" style="6" customWidth="1"/>
    <col min="3782" max="3782" width="10.28515625" style="6" customWidth="1"/>
    <col min="3783" max="3783" width="7" style="6" customWidth="1"/>
    <col min="3784" max="3784" width="12.85546875" style="6" customWidth="1"/>
    <col min="3785" max="3785" width="8.5703125" style="6" customWidth="1"/>
    <col min="3786" max="3786" width="14" style="6" customWidth="1"/>
    <col min="3787" max="3787" width="11" style="6" customWidth="1"/>
    <col min="3788" max="3788" width="11.140625" style="6" customWidth="1"/>
    <col min="3789" max="3789" width="12.5703125" style="6" customWidth="1"/>
    <col min="3790" max="3790" width="7.5703125" style="6" customWidth="1"/>
    <col min="3791" max="3791" width="8.5703125" style="6" customWidth="1"/>
    <col min="3792" max="3827" width="0" style="6" hidden="1" customWidth="1"/>
    <col min="3828" max="3828" width="12.42578125" style="6" customWidth="1"/>
    <col min="3829" max="3829" width="19" style="6" customWidth="1"/>
    <col min="3830" max="3831" width="13.85546875" style="6" bestFit="1" customWidth="1"/>
    <col min="3832" max="3832" width="9.28515625" style="6" bestFit="1" customWidth="1"/>
    <col min="3833" max="3833" width="12.140625" style="6" bestFit="1" customWidth="1"/>
    <col min="3834" max="3834" width="9.28515625" style="6" bestFit="1" customWidth="1"/>
    <col min="3835" max="3835" width="12.140625" style="6" bestFit="1" customWidth="1"/>
    <col min="3836" max="3836" width="13.85546875" style="6" bestFit="1" customWidth="1"/>
    <col min="3837" max="3837" width="9.85546875" style="6" bestFit="1" customWidth="1"/>
    <col min="3838" max="3838" width="13.85546875" style="6" bestFit="1" customWidth="1"/>
    <col min="3839" max="3840" width="9.28515625" style="6" bestFit="1" customWidth="1"/>
    <col min="3841" max="4030" width="9.140625" style="6"/>
    <col min="4031" max="4031" width="5" style="6" customWidth="1"/>
    <col min="4032" max="4033" width="9.140625" style="6"/>
    <col min="4034" max="4034" width="9.5703125" style="6" customWidth="1"/>
    <col min="4035" max="4035" width="13.42578125" style="6" customWidth="1"/>
    <col min="4036" max="4036" width="10.140625" style="6" customWidth="1"/>
    <col min="4037" max="4037" width="11.140625" style="6" customWidth="1"/>
    <col min="4038" max="4038" width="10.28515625" style="6" customWidth="1"/>
    <col min="4039" max="4039" width="7" style="6" customWidth="1"/>
    <col min="4040" max="4040" width="12.85546875" style="6" customWidth="1"/>
    <col min="4041" max="4041" width="8.5703125" style="6" customWidth="1"/>
    <col min="4042" max="4042" width="14" style="6" customWidth="1"/>
    <col min="4043" max="4043" width="11" style="6" customWidth="1"/>
    <col min="4044" max="4044" width="11.140625" style="6" customWidth="1"/>
    <col min="4045" max="4045" width="12.5703125" style="6" customWidth="1"/>
    <col min="4046" max="4046" width="7.5703125" style="6" customWidth="1"/>
    <col min="4047" max="4047" width="8.5703125" style="6" customWidth="1"/>
    <col min="4048" max="4083" width="0" style="6" hidden="1" customWidth="1"/>
    <col min="4084" max="4084" width="12.42578125" style="6" customWidth="1"/>
    <col min="4085" max="4085" width="19" style="6" customWidth="1"/>
    <col min="4086" max="4087" width="13.85546875" style="6" bestFit="1" customWidth="1"/>
    <col min="4088" max="4088" width="9.28515625" style="6" bestFit="1" customWidth="1"/>
    <col min="4089" max="4089" width="12.140625" style="6" bestFit="1" customWidth="1"/>
    <col min="4090" max="4090" width="9.28515625" style="6" bestFit="1" customWidth="1"/>
    <col min="4091" max="4091" width="12.140625" style="6" bestFit="1" customWidth="1"/>
    <col min="4092" max="4092" width="13.85546875" style="6" bestFit="1" customWidth="1"/>
    <col min="4093" max="4093" width="9.85546875" style="6" bestFit="1" customWidth="1"/>
    <col min="4094" max="4094" width="13.85546875" style="6" bestFit="1" customWidth="1"/>
    <col min="4095" max="4096" width="9.28515625" style="6" bestFit="1" customWidth="1"/>
    <col min="4097" max="4286" width="9.140625" style="6"/>
    <col min="4287" max="4287" width="5" style="6" customWidth="1"/>
    <col min="4288" max="4289" width="9.140625" style="6"/>
    <col min="4290" max="4290" width="9.5703125" style="6" customWidth="1"/>
    <col min="4291" max="4291" width="13.42578125" style="6" customWidth="1"/>
    <col min="4292" max="4292" width="10.140625" style="6" customWidth="1"/>
    <col min="4293" max="4293" width="11.140625" style="6" customWidth="1"/>
    <col min="4294" max="4294" width="10.28515625" style="6" customWidth="1"/>
    <col min="4295" max="4295" width="7" style="6" customWidth="1"/>
    <col min="4296" max="4296" width="12.85546875" style="6" customWidth="1"/>
    <col min="4297" max="4297" width="8.5703125" style="6" customWidth="1"/>
    <col min="4298" max="4298" width="14" style="6" customWidth="1"/>
    <col min="4299" max="4299" width="11" style="6" customWidth="1"/>
    <col min="4300" max="4300" width="11.140625" style="6" customWidth="1"/>
    <col min="4301" max="4301" width="12.5703125" style="6" customWidth="1"/>
    <col min="4302" max="4302" width="7.5703125" style="6" customWidth="1"/>
    <col min="4303" max="4303" width="8.5703125" style="6" customWidth="1"/>
    <col min="4304" max="4339" width="0" style="6" hidden="1" customWidth="1"/>
    <col min="4340" max="4340" width="12.42578125" style="6" customWidth="1"/>
    <col min="4341" max="4341" width="19" style="6" customWidth="1"/>
    <col min="4342" max="4343" width="13.85546875" style="6" bestFit="1" customWidth="1"/>
    <col min="4344" max="4344" width="9.28515625" style="6" bestFit="1" customWidth="1"/>
    <col min="4345" max="4345" width="12.140625" style="6" bestFit="1" customWidth="1"/>
    <col min="4346" max="4346" width="9.28515625" style="6" bestFit="1" customWidth="1"/>
    <col min="4347" max="4347" width="12.140625" style="6" bestFit="1" customWidth="1"/>
    <col min="4348" max="4348" width="13.85546875" style="6" bestFit="1" customWidth="1"/>
    <col min="4349" max="4349" width="9.85546875" style="6" bestFit="1" customWidth="1"/>
    <col min="4350" max="4350" width="13.85546875" style="6" bestFit="1" customWidth="1"/>
    <col min="4351" max="4352" width="9.28515625" style="6" bestFit="1" customWidth="1"/>
    <col min="4353" max="4542" width="9.140625" style="6"/>
    <col min="4543" max="4543" width="5" style="6" customWidth="1"/>
    <col min="4544" max="4545" width="9.140625" style="6"/>
    <col min="4546" max="4546" width="9.5703125" style="6" customWidth="1"/>
    <col min="4547" max="4547" width="13.42578125" style="6" customWidth="1"/>
    <col min="4548" max="4548" width="10.140625" style="6" customWidth="1"/>
    <col min="4549" max="4549" width="11.140625" style="6" customWidth="1"/>
    <col min="4550" max="4550" width="10.28515625" style="6" customWidth="1"/>
    <col min="4551" max="4551" width="7" style="6" customWidth="1"/>
    <col min="4552" max="4552" width="12.85546875" style="6" customWidth="1"/>
    <col min="4553" max="4553" width="8.5703125" style="6" customWidth="1"/>
    <col min="4554" max="4554" width="14" style="6" customWidth="1"/>
    <col min="4555" max="4555" width="11" style="6" customWidth="1"/>
    <col min="4556" max="4556" width="11.140625" style="6" customWidth="1"/>
    <col min="4557" max="4557" width="12.5703125" style="6" customWidth="1"/>
    <col min="4558" max="4558" width="7.5703125" style="6" customWidth="1"/>
    <col min="4559" max="4559" width="8.5703125" style="6" customWidth="1"/>
    <col min="4560" max="4595" width="0" style="6" hidden="1" customWidth="1"/>
    <col min="4596" max="4596" width="12.42578125" style="6" customWidth="1"/>
    <col min="4597" max="4597" width="19" style="6" customWidth="1"/>
    <col min="4598" max="4599" width="13.85546875" style="6" bestFit="1" customWidth="1"/>
    <col min="4600" max="4600" width="9.28515625" style="6" bestFit="1" customWidth="1"/>
    <col min="4601" max="4601" width="12.140625" style="6" bestFit="1" customWidth="1"/>
    <col min="4602" max="4602" width="9.28515625" style="6" bestFit="1" customWidth="1"/>
    <col min="4603" max="4603" width="12.140625" style="6" bestFit="1" customWidth="1"/>
    <col min="4604" max="4604" width="13.85546875" style="6" bestFit="1" customWidth="1"/>
    <col min="4605" max="4605" width="9.85546875" style="6" bestFit="1" customWidth="1"/>
    <col min="4606" max="4606" width="13.85546875" style="6" bestFit="1" customWidth="1"/>
    <col min="4607" max="4608" width="9.28515625" style="6" bestFit="1" customWidth="1"/>
    <col min="4609" max="4798" width="9.140625" style="6"/>
    <col min="4799" max="4799" width="5" style="6" customWidth="1"/>
    <col min="4800" max="4801" width="9.140625" style="6"/>
    <col min="4802" max="4802" width="9.5703125" style="6" customWidth="1"/>
    <col min="4803" max="4803" width="13.42578125" style="6" customWidth="1"/>
    <col min="4804" max="4804" width="10.140625" style="6" customWidth="1"/>
    <col min="4805" max="4805" width="11.140625" style="6" customWidth="1"/>
    <col min="4806" max="4806" width="10.28515625" style="6" customWidth="1"/>
    <col min="4807" max="4807" width="7" style="6" customWidth="1"/>
    <col min="4808" max="4808" width="12.85546875" style="6" customWidth="1"/>
    <col min="4809" max="4809" width="8.5703125" style="6" customWidth="1"/>
    <col min="4810" max="4810" width="14" style="6" customWidth="1"/>
    <col min="4811" max="4811" width="11" style="6" customWidth="1"/>
    <col min="4812" max="4812" width="11.140625" style="6" customWidth="1"/>
    <col min="4813" max="4813" width="12.5703125" style="6" customWidth="1"/>
    <col min="4814" max="4814" width="7.5703125" style="6" customWidth="1"/>
    <col min="4815" max="4815" width="8.5703125" style="6" customWidth="1"/>
    <col min="4816" max="4851" width="0" style="6" hidden="1" customWidth="1"/>
    <col min="4852" max="4852" width="12.42578125" style="6" customWidth="1"/>
    <col min="4853" max="4853" width="19" style="6" customWidth="1"/>
    <col min="4854" max="4855" width="13.85546875" style="6" bestFit="1" customWidth="1"/>
    <col min="4856" max="4856" width="9.28515625" style="6" bestFit="1" customWidth="1"/>
    <col min="4857" max="4857" width="12.140625" style="6" bestFit="1" customWidth="1"/>
    <col min="4858" max="4858" width="9.28515625" style="6" bestFit="1" customWidth="1"/>
    <col min="4859" max="4859" width="12.140625" style="6" bestFit="1" customWidth="1"/>
    <col min="4860" max="4860" width="13.85546875" style="6" bestFit="1" customWidth="1"/>
    <col min="4861" max="4861" width="9.85546875" style="6" bestFit="1" customWidth="1"/>
    <col min="4862" max="4862" width="13.85546875" style="6" bestFit="1" customWidth="1"/>
    <col min="4863" max="4864" width="9.28515625" style="6" bestFit="1" customWidth="1"/>
    <col min="4865" max="5054" width="9.140625" style="6"/>
    <col min="5055" max="5055" width="5" style="6" customWidth="1"/>
    <col min="5056" max="5057" width="9.140625" style="6"/>
    <col min="5058" max="5058" width="9.5703125" style="6" customWidth="1"/>
    <col min="5059" max="5059" width="13.42578125" style="6" customWidth="1"/>
    <col min="5060" max="5060" width="10.140625" style="6" customWidth="1"/>
    <col min="5061" max="5061" width="11.140625" style="6" customWidth="1"/>
    <col min="5062" max="5062" width="10.28515625" style="6" customWidth="1"/>
    <col min="5063" max="5063" width="7" style="6" customWidth="1"/>
    <col min="5064" max="5064" width="12.85546875" style="6" customWidth="1"/>
    <col min="5065" max="5065" width="8.5703125" style="6" customWidth="1"/>
    <col min="5066" max="5066" width="14" style="6" customWidth="1"/>
    <col min="5067" max="5067" width="11" style="6" customWidth="1"/>
    <col min="5068" max="5068" width="11.140625" style="6" customWidth="1"/>
    <col min="5069" max="5069" width="12.5703125" style="6" customWidth="1"/>
    <col min="5070" max="5070" width="7.5703125" style="6" customWidth="1"/>
    <col min="5071" max="5071" width="8.5703125" style="6" customWidth="1"/>
    <col min="5072" max="5107" width="0" style="6" hidden="1" customWidth="1"/>
    <col min="5108" max="5108" width="12.42578125" style="6" customWidth="1"/>
    <col min="5109" max="5109" width="19" style="6" customWidth="1"/>
    <col min="5110" max="5111" width="13.85546875" style="6" bestFit="1" customWidth="1"/>
    <col min="5112" max="5112" width="9.28515625" style="6" bestFit="1" customWidth="1"/>
    <col min="5113" max="5113" width="12.140625" style="6" bestFit="1" customWidth="1"/>
    <col min="5114" max="5114" width="9.28515625" style="6" bestFit="1" customWidth="1"/>
    <col min="5115" max="5115" width="12.140625" style="6" bestFit="1" customWidth="1"/>
    <col min="5116" max="5116" width="13.85546875" style="6" bestFit="1" customWidth="1"/>
    <col min="5117" max="5117" width="9.85546875" style="6" bestFit="1" customWidth="1"/>
    <col min="5118" max="5118" width="13.85546875" style="6" bestFit="1" customWidth="1"/>
    <col min="5119" max="5120" width="9.28515625" style="6" bestFit="1" customWidth="1"/>
    <col min="5121" max="5310" width="9.140625" style="6"/>
    <col min="5311" max="5311" width="5" style="6" customWidth="1"/>
    <col min="5312" max="5313" width="9.140625" style="6"/>
    <col min="5314" max="5314" width="9.5703125" style="6" customWidth="1"/>
    <col min="5315" max="5315" width="13.42578125" style="6" customWidth="1"/>
    <col min="5316" max="5316" width="10.140625" style="6" customWidth="1"/>
    <col min="5317" max="5317" width="11.140625" style="6" customWidth="1"/>
    <col min="5318" max="5318" width="10.28515625" style="6" customWidth="1"/>
    <col min="5319" max="5319" width="7" style="6" customWidth="1"/>
    <col min="5320" max="5320" width="12.85546875" style="6" customWidth="1"/>
    <col min="5321" max="5321" width="8.5703125" style="6" customWidth="1"/>
    <col min="5322" max="5322" width="14" style="6" customWidth="1"/>
    <col min="5323" max="5323" width="11" style="6" customWidth="1"/>
    <col min="5324" max="5324" width="11.140625" style="6" customWidth="1"/>
    <col min="5325" max="5325" width="12.5703125" style="6" customWidth="1"/>
    <col min="5326" max="5326" width="7.5703125" style="6" customWidth="1"/>
    <col min="5327" max="5327" width="8.5703125" style="6" customWidth="1"/>
    <col min="5328" max="5363" width="0" style="6" hidden="1" customWidth="1"/>
    <col min="5364" max="5364" width="12.42578125" style="6" customWidth="1"/>
    <col min="5365" max="5365" width="19" style="6" customWidth="1"/>
    <col min="5366" max="5367" width="13.85546875" style="6" bestFit="1" customWidth="1"/>
    <col min="5368" max="5368" width="9.28515625" style="6" bestFit="1" customWidth="1"/>
    <col min="5369" max="5369" width="12.140625" style="6" bestFit="1" customWidth="1"/>
    <col min="5370" max="5370" width="9.28515625" style="6" bestFit="1" customWidth="1"/>
    <col min="5371" max="5371" width="12.140625" style="6" bestFit="1" customWidth="1"/>
    <col min="5372" max="5372" width="13.85546875" style="6" bestFit="1" customWidth="1"/>
    <col min="5373" max="5373" width="9.85546875" style="6" bestFit="1" customWidth="1"/>
    <col min="5374" max="5374" width="13.85546875" style="6" bestFit="1" customWidth="1"/>
    <col min="5375" max="5376" width="9.28515625" style="6" bestFit="1" customWidth="1"/>
    <col min="5377" max="5566" width="9.140625" style="6"/>
    <col min="5567" max="5567" width="5" style="6" customWidth="1"/>
    <col min="5568" max="5569" width="9.140625" style="6"/>
    <col min="5570" max="5570" width="9.5703125" style="6" customWidth="1"/>
    <col min="5571" max="5571" width="13.42578125" style="6" customWidth="1"/>
    <col min="5572" max="5572" width="10.140625" style="6" customWidth="1"/>
    <col min="5573" max="5573" width="11.140625" style="6" customWidth="1"/>
    <col min="5574" max="5574" width="10.28515625" style="6" customWidth="1"/>
    <col min="5575" max="5575" width="7" style="6" customWidth="1"/>
    <col min="5576" max="5576" width="12.85546875" style="6" customWidth="1"/>
    <col min="5577" max="5577" width="8.5703125" style="6" customWidth="1"/>
    <col min="5578" max="5578" width="14" style="6" customWidth="1"/>
    <col min="5579" max="5579" width="11" style="6" customWidth="1"/>
    <col min="5580" max="5580" width="11.140625" style="6" customWidth="1"/>
    <col min="5581" max="5581" width="12.5703125" style="6" customWidth="1"/>
    <col min="5582" max="5582" width="7.5703125" style="6" customWidth="1"/>
    <col min="5583" max="5583" width="8.5703125" style="6" customWidth="1"/>
    <col min="5584" max="5619" width="0" style="6" hidden="1" customWidth="1"/>
    <col min="5620" max="5620" width="12.42578125" style="6" customWidth="1"/>
    <col min="5621" max="5621" width="19" style="6" customWidth="1"/>
    <col min="5622" max="5623" width="13.85546875" style="6" bestFit="1" customWidth="1"/>
    <col min="5624" max="5624" width="9.28515625" style="6" bestFit="1" customWidth="1"/>
    <col min="5625" max="5625" width="12.140625" style="6" bestFit="1" customWidth="1"/>
    <col min="5626" max="5626" width="9.28515625" style="6" bestFit="1" customWidth="1"/>
    <col min="5627" max="5627" width="12.140625" style="6" bestFit="1" customWidth="1"/>
    <col min="5628" max="5628" width="13.85546875" style="6" bestFit="1" customWidth="1"/>
    <col min="5629" max="5629" width="9.85546875" style="6" bestFit="1" customWidth="1"/>
    <col min="5630" max="5630" width="13.85546875" style="6" bestFit="1" customWidth="1"/>
    <col min="5631" max="5632" width="9.28515625" style="6" bestFit="1" customWidth="1"/>
    <col min="5633" max="5822" width="9.140625" style="6"/>
    <col min="5823" max="5823" width="5" style="6" customWidth="1"/>
    <col min="5824" max="5825" width="9.140625" style="6"/>
    <col min="5826" max="5826" width="9.5703125" style="6" customWidth="1"/>
    <col min="5827" max="5827" width="13.42578125" style="6" customWidth="1"/>
    <col min="5828" max="5828" width="10.140625" style="6" customWidth="1"/>
    <col min="5829" max="5829" width="11.140625" style="6" customWidth="1"/>
    <col min="5830" max="5830" width="10.28515625" style="6" customWidth="1"/>
    <col min="5831" max="5831" width="7" style="6" customWidth="1"/>
    <col min="5832" max="5832" width="12.85546875" style="6" customWidth="1"/>
    <col min="5833" max="5833" width="8.5703125" style="6" customWidth="1"/>
    <col min="5834" max="5834" width="14" style="6" customWidth="1"/>
    <col min="5835" max="5835" width="11" style="6" customWidth="1"/>
    <col min="5836" max="5836" width="11.140625" style="6" customWidth="1"/>
    <col min="5837" max="5837" width="12.5703125" style="6" customWidth="1"/>
    <col min="5838" max="5838" width="7.5703125" style="6" customWidth="1"/>
    <col min="5839" max="5839" width="8.5703125" style="6" customWidth="1"/>
    <col min="5840" max="5875" width="0" style="6" hidden="1" customWidth="1"/>
    <col min="5876" max="5876" width="12.42578125" style="6" customWidth="1"/>
    <col min="5877" max="5877" width="19" style="6" customWidth="1"/>
    <col min="5878" max="5879" width="13.85546875" style="6" bestFit="1" customWidth="1"/>
    <col min="5880" max="5880" width="9.28515625" style="6" bestFit="1" customWidth="1"/>
    <col min="5881" max="5881" width="12.140625" style="6" bestFit="1" customWidth="1"/>
    <col min="5882" max="5882" width="9.28515625" style="6" bestFit="1" customWidth="1"/>
    <col min="5883" max="5883" width="12.140625" style="6" bestFit="1" customWidth="1"/>
    <col min="5884" max="5884" width="13.85546875" style="6" bestFit="1" customWidth="1"/>
    <col min="5885" max="5885" width="9.85546875" style="6" bestFit="1" customWidth="1"/>
    <col min="5886" max="5886" width="13.85546875" style="6" bestFit="1" customWidth="1"/>
    <col min="5887" max="5888" width="9.28515625" style="6" bestFit="1" customWidth="1"/>
    <col min="5889" max="6078" width="9.140625" style="6"/>
    <col min="6079" max="6079" width="5" style="6" customWidth="1"/>
    <col min="6080" max="6081" width="9.140625" style="6"/>
    <col min="6082" max="6082" width="9.5703125" style="6" customWidth="1"/>
    <col min="6083" max="6083" width="13.42578125" style="6" customWidth="1"/>
    <col min="6084" max="6084" width="10.140625" style="6" customWidth="1"/>
    <col min="6085" max="6085" width="11.140625" style="6" customWidth="1"/>
    <col min="6086" max="6086" width="10.28515625" style="6" customWidth="1"/>
    <col min="6087" max="6087" width="7" style="6" customWidth="1"/>
    <col min="6088" max="6088" width="12.85546875" style="6" customWidth="1"/>
    <col min="6089" max="6089" width="8.5703125" style="6" customWidth="1"/>
    <col min="6090" max="6090" width="14" style="6" customWidth="1"/>
    <col min="6091" max="6091" width="11" style="6" customWidth="1"/>
    <col min="6092" max="6092" width="11.140625" style="6" customWidth="1"/>
    <col min="6093" max="6093" width="12.5703125" style="6" customWidth="1"/>
    <col min="6094" max="6094" width="7.5703125" style="6" customWidth="1"/>
    <col min="6095" max="6095" width="8.5703125" style="6" customWidth="1"/>
    <col min="6096" max="6131" width="0" style="6" hidden="1" customWidth="1"/>
    <col min="6132" max="6132" width="12.42578125" style="6" customWidth="1"/>
    <col min="6133" max="6133" width="19" style="6" customWidth="1"/>
    <col min="6134" max="6135" width="13.85546875" style="6" bestFit="1" customWidth="1"/>
    <col min="6136" max="6136" width="9.28515625" style="6" bestFit="1" customWidth="1"/>
    <col min="6137" max="6137" width="12.140625" style="6" bestFit="1" customWidth="1"/>
    <col min="6138" max="6138" width="9.28515625" style="6" bestFit="1" customWidth="1"/>
    <col min="6139" max="6139" width="12.140625" style="6" bestFit="1" customWidth="1"/>
    <col min="6140" max="6140" width="13.85546875" style="6" bestFit="1" customWidth="1"/>
    <col min="6141" max="6141" width="9.85546875" style="6" bestFit="1" customWidth="1"/>
    <col min="6142" max="6142" width="13.85546875" style="6" bestFit="1" customWidth="1"/>
    <col min="6143" max="6144" width="9.28515625" style="6" bestFit="1" customWidth="1"/>
    <col min="6145" max="6334" width="9.140625" style="6"/>
    <col min="6335" max="6335" width="5" style="6" customWidth="1"/>
    <col min="6336" max="6337" width="9.140625" style="6"/>
    <col min="6338" max="6338" width="9.5703125" style="6" customWidth="1"/>
    <col min="6339" max="6339" width="13.42578125" style="6" customWidth="1"/>
    <col min="6340" max="6340" width="10.140625" style="6" customWidth="1"/>
    <col min="6341" max="6341" width="11.140625" style="6" customWidth="1"/>
    <col min="6342" max="6342" width="10.28515625" style="6" customWidth="1"/>
    <col min="6343" max="6343" width="7" style="6" customWidth="1"/>
    <col min="6344" max="6344" width="12.85546875" style="6" customWidth="1"/>
    <col min="6345" max="6345" width="8.5703125" style="6" customWidth="1"/>
    <col min="6346" max="6346" width="14" style="6" customWidth="1"/>
    <col min="6347" max="6347" width="11" style="6" customWidth="1"/>
    <col min="6348" max="6348" width="11.140625" style="6" customWidth="1"/>
    <col min="6349" max="6349" width="12.5703125" style="6" customWidth="1"/>
    <col min="6350" max="6350" width="7.5703125" style="6" customWidth="1"/>
    <col min="6351" max="6351" width="8.5703125" style="6" customWidth="1"/>
    <col min="6352" max="6387" width="0" style="6" hidden="1" customWidth="1"/>
    <col min="6388" max="6388" width="12.42578125" style="6" customWidth="1"/>
    <col min="6389" max="6389" width="19" style="6" customWidth="1"/>
    <col min="6390" max="6391" width="13.85546875" style="6" bestFit="1" customWidth="1"/>
    <col min="6392" max="6392" width="9.28515625" style="6" bestFit="1" customWidth="1"/>
    <col min="6393" max="6393" width="12.140625" style="6" bestFit="1" customWidth="1"/>
    <col min="6394" max="6394" width="9.28515625" style="6" bestFit="1" customWidth="1"/>
    <col min="6395" max="6395" width="12.140625" style="6" bestFit="1" customWidth="1"/>
    <col min="6396" max="6396" width="13.85546875" style="6" bestFit="1" customWidth="1"/>
    <col min="6397" max="6397" width="9.85546875" style="6" bestFit="1" customWidth="1"/>
    <col min="6398" max="6398" width="13.85546875" style="6" bestFit="1" customWidth="1"/>
    <col min="6399" max="6400" width="9.28515625" style="6" bestFit="1" customWidth="1"/>
    <col min="6401" max="6590" width="9.140625" style="6"/>
    <col min="6591" max="6591" width="5" style="6" customWidth="1"/>
    <col min="6592" max="6593" width="9.140625" style="6"/>
    <col min="6594" max="6594" width="9.5703125" style="6" customWidth="1"/>
    <col min="6595" max="6595" width="13.42578125" style="6" customWidth="1"/>
    <col min="6596" max="6596" width="10.140625" style="6" customWidth="1"/>
    <col min="6597" max="6597" width="11.140625" style="6" customWidth="1"/>
    <col min="6598" max="6598" width="10.28515625" style="6" customWidth="1"/>
    <col min="6599" max="6599" width="7" style="6" customWidth="1"/>
    <col min="6600" max="6600" width="12.85546875" style="6" customWidth="1"/>
    <col min="6601" max="6601" width="8.5703125" style="6" customWidth="1"/>
    <col min="6602" max="6602" width="14" style="6" customWidth="1"/>
    <col min="6603" max="6603" width="11" style="6" customWidth="1"/>
    <col min="6604" max="6604" width="11.140625" style="6" customWidth="1"/>
    <col min="6605" max="6605" width="12.5703125" style="6" customWidth="1"/>
    <col min="6606" max="6606" width="7.5703125" style="6" customWidth="1"/>
    <col min="6607" max="6607" width="8.5703125" style="6" customWidth="1"/>
    <col min="6608" max="6643" width="0" style="6" hidden="1" customWidth="1"/>
    <col min="6644" max="6644" width="12.42578125" style="6" customWidth="1"/>
    <col min="6645" max="6645" width="19" style="6" customWidth="1"/>
    <col min="6646" max="6647" width="13.85546875" style="6" bestFit="1" customWidth="1"/>
    <col min="6648" max="6648" width="9.28515625" style="6" bestFit="1" customWidth="1"/>
    <col min="6649" max="6649" width="12.140625" style="6" bestFit="1" customWidth="1"/>
    <col min="6650" max="6650" width="9.28515625" style="6" bestFit="1" customWidth="1"/>
    <col min="6651" max="6651" width="12.140625" style="6" bestFit="1" customWidth="1"/>
    <col min="6652" max="6652" width="13.85546875" style="6" bestFit="1" customWidth="1"/>
    <col min="6653" max="6653" width="9.85546875" style="6" bestFit="1" customWidth="1"/>
    <col min="6654" max="6654" width="13.85546875" style="6" bestFit="1" customWidth="1"/>
    <col min="6655" max="6656" width="9.28515625" style="6" bestFit="1" customWidth="1"/>
    <col min="6657" max="6846" width="9.140625" style="6"/>
    <col min="6847" max="6847" width="5" style="6" customWidth="1"/>
    <col min="6848" max="6849" width="9.140625" style="6"/>
    <col min="6850" max="6850" width="9.5703125" style="6" customWidth="1"/>
    <col min="6851" max="6851" width="13.42578125" style="6" customWidth="1"/>
    <col min="6852" max="6852" width="10.140625" style="6" customWidth="1"/>
    <col min="6853" max="6853" width="11.140625" style="6" customWidth="1"/>
    <col min="6854" max="6854" width="10.28515625" style="6" customWidth="1"/>
    <col min="6855" max="6855" width="7" style="6" customWidth="1"/>
    <col min="6856" max="6856" width="12.85546875" style="6" customWidth="1"/>
    <col min="6857" max="6857" width="8.5703125" style="6" customWidth="1"/>
    <col min="6858" max="6858" width="14" style="6" customWidth="1"/>
    <col min="6859" max="6859" width="11" style="6" customWidth="1"/>
    <col min="6860" max="6860" width="11.140625" style="6" customWidth="1"/>
    <col min="6861" max="6861" width="12.5703125" style="6" customWidth="1"/>
    <col min="6862" max="6862" width="7.5703125" style="6" customWidth="1"/>
    <col min="6863" max="6863" width="8.5703125" style="6" customWidth="1"/>
    <col min="6864" max="6899" width="0" style="6" hidden="1" customWidth="1"/>
    <col min="6900" max="6900" width="12.42578125" style="6" customWidth="1"/>
    <col min="6901" max="6901" width="19" style="6" customWidth="1"/>
    <col min="6902" max="6903" width="13.85546875" style="6" bestFit="1" customWidth="1"/>
    <col min="6904" max="6904" width="9.28515625" style="6" bestFit="1" customWidth="1"/>
    <col min="6905" max="6905" width="12.140625" style="6" bestFit="1" customWidth="1"/>
    <col min="6906" max="6906" width="9.28515625" style="6" bestFit="1" customWidth="1"/>
    <col min="6907" max="6907" width="12.140625" style="6" bestFit="1" customWidth="1"/>
    <col min="6908" max="6908" width="13.85546875" style="6" bestFit="1" customWidth="1"/>
    <col min="6909" max="6909" width="9.85546875" style="6" bestFit="1" customWidth="1"/>
    <col min="6910" max="6910" width="13.85546875" style="6" bestFit="1" customWidth="1"/>
    <col min="6911" max="6912" width="9.28515625" style="6" bestFit="1" customWidth="1"/>
    <col min="6913" max="7102" width="9.140625" style="6"/>
    <col min="7103" max="7103" width="5" style="6" customWidth="1"/>
    <col min="7104" max="7105" width="9.140625" style="6"/>
    <col min="7106" max="7106" width="9.5703125" style="6" customWidth="1"/>
    <col min="7107" max="7107" width="13.42578125" style="6" customWidth="1"/>
    <col min="7108" max="7108" width="10.140625" style="6" customWidth="1"/>
    <col min="7109" max="7109" width="11.140625" style="6" customWidth="1"/>
    <col min="7110" max="7110" width="10.28515625" style="6" customWidth="1"/>
    <col min="7111" max="7111" width="7" style="6" customWidth="1"/>
    <col min="7112" max="7112" width="12.85546875" style="6" customWidth="1"/>
    <col min="7113" max="7113" width="8.5703125" style="6" customWidth="1"/>
    <col min="7114" max="7114" width="14" style="6" customWidth="1"/>
    <col min="7115" max="7115" width="11" style="6" customWidth="1"/>
    <col min="7116" max="7116" width="11.140625" style="6" customWidth="1"/>
    <col min="7117" max="7117" width="12.5703125" style="6" customWidth="1"/>
    <col min="7118" max="7118" width="7.5703125" style="6" customWidth="1"/>
    <col min="7119" max="7119" width="8.5703125" style="6" customWidth="1"/>
    <col min="7120" max="7155" width="0" style="6" hidden="1" customWidth="1"/>
    <col min="7156" max="7156" width="12.42578125" style="6" customWidth="1"/>
    <col min="7157" max="7157" width="19" style="6" customWidth="1"/>
    <col min="7158" max="7159" width="13.85546875" style="6" bestFit="1" customWidth="1"/>
    <col min="7160" max="7160" width="9.28515625" style="6" bestFit="1" customWidth="1"/>
    <col min="7161" max="7161" width="12.140625" style="6" bestFit="1" customWidth="1"/>
    <col min="7162" max="7162" width="9.28515625" style="6" bestFit="1" customWidth="1"/>
    <col min="7163" max="7163" width="12.140625" style="6" bestFit="1" customWidth="1"/>
    <col min="7164" max="7164" width="13.85546875" style="6" bestFit="1" customWidth="1"/>
    <col min="7165" max="7165" width="9.85546875" style="6" bestFit="1" customWidth="1"/>
    <col min="7166" max="7166" width="13.85546875" style="6" bestFit="1" customWidth="1"/>
    <col min="7167" max="7168" width="9.28515625" style="6" bestFit="1" customWidth="1"/>
    <col min="7169" max="7358" width="9.140625" style="6"/>
    <col min="7359" max="7359" width="5" style="6" customWidth="1"/>
    <col min="7360" max="7361" width="9.140625" style="6"/>
    <col min="7362" max="7362" width="9.5703125" style="6" customWidth="1"/>
    <col min="7363" max="7363" width="13.42578125" style="6" customWidth="1"/>
    <col min="7364" max="7364" width="10.140625" style="6" customWidth="1"/>
    <col min="7365" max="7365" width="11.140625" style="6" customWidth="1"/>
    <col min="7366" max="7366" width="10.28515625" style="6" customWidth="1"/>
    <col min="7367" max="7367" width="7" style="6" customWidth="1"/>
    <col min="7368" max="7368" width="12.85546875" style="6" customWidth="1"/>
    <col min="7369" max="7369" width="8.5703125" style="6" customWidth="1"/>
    <col min="7370" max="7370" width="14" style="6" customWidth="1"/>
    <col min="7371" max="7371" width="11" style="6" customWidth="1"/>
    <col min="7372" max="7372" width="11.140625" style="6" customWidth="1"/>
    <col min="7373" max="7373" width="12.5703125" style="6" customWidth="1"/>
    <col min="7374" max="7374" width="7.5703125" style="6" customWidth="1"/>
    <col min="7375" max="7375" width="8.5703125" style="6" customWidth="1"/>
    <col min="7376" max="7411" width="0" style="6" hidden="1" customWidth="1"/>
    <col min="7412" max="7412" width="12.42578125" style="6" customWidth="1"/>
    <col min="7413" max="7413" width="19" style="6" customWidth="1"/>
    <col min="7414" max="7415" width="13.85546875" style="6" bestFit="1" customWidth="1"/>
    <col min="7416" max="7416" width="9.28515625" style="6" bestFit="1" customWidth="1"/>
    <col min="7417" max="7417" width="12.140625" style="6" bestFit="1" customWidth="1"/>
    <col min="7418" max="7418" width="9.28515625" style="6" bestFit="1" customWidth="1"/>
    <col min="7419" max="7419" width="12.140625" style="6" bestFit="1" customWidth="1"/>
    <col min="7420" max="7420" width="13.85546875" style="6" bestFit="1" customWidth="1"/>
    <col min="7421" max="7421" width="9.85546875" style="6" bestFit="1" customWidth="1"/>
    <col min="7422" max="7422" width="13.85546875" style="6" bestFit="1" customWidth="1"/>
    <col min="7423" max="7424" width="9.28515625" style="6" bestFit="1" customWidth="1"/>
    <col min="7425" max="7614" width="9.140625" style="6"/>
    <col min="7615" max="7615" width="5" style="6" customWidth="1"/>
    <col min="7616" max="7617" width="9.140625" style="6"/>
    <col min="7618" max="7618" width="9.5703125" style="6" customWidth="1"/>
    <col min="7619" max="7619" width="13.42578125" style="6" customWidth="1"/>
    <col min="7620" max="7620" width="10.140625" style="6" customWidth="1"/>
    <col min="7621" max="7621" width="11.140625" style="6" customWidth="1"/>
    <col min="7622" max="7622" width="10.28515625" style="6" customWidth="1"/>
    <col min="7623" max="7623" width="7" style="6" customWidth="1"/>
    <col min="7624" max="7624" width="12.85546875" style="6" customWidth="1"/>
    <col min="7625" max="7625" width="8.5703125" style="6" customWidth="1"/>
    <col min="7626" max="7626" width="14" style="6" customWidth="1"/>
    <col min="7627" max="7627" width="11" style="6" customWidth="1"/>
    <col min="7628" max="7628" width="11.140625" style="6" customWidth="1"/>
    <col min="7629" max="7629" width="12.5703125" style="6" customWidth="1"/>
    <col min="7630" max="7630" width="7.5703125" style="6" customWidth="1"/>
    <col min="7631" max="7631" width="8.5703125" style="6" customWidth="1"/>
    <col min="7632" max="7667" width="0" style="6" hidden="1" customWidth="1"/>
    <col min="7668" max="7668" width="12.42578125" style="6" customWidth="1"/>
    <col min="7669" max="7669" width="19" style="6" customWidth="1"/>
    <col min="7670" max="7671" width="13.85546875" style="6" bestFit="1" customWidth="1"/>
    <col min="7672" max="7672" width="9.28515625" style="6" bestFit="1" customWidth="1"/>
    <col min="7673" max="7673" width="12.140625" style="6" bestFit="1" customWidth="1"/>
    <col min="7674" max="7674" width="9.28515625" style="6" bestFit="1" customWidth="1"/>
    <col min="7675" max="7675" width="12.140625" style="6" bestFit="1" customWidth="1"/>
    <col min="7676" max="7676" width="13.85546875" style="6" bestFit="1" customWidth="1"/>
    <col min="7677" max="7677" width="9.85546875" style="6" bestFit="1" customWidth="1"/>
    <col min="7678" max="7678" width="13.85546875" style="6" bestFit="1" customWidth="1"/>
    <col min="7679" max="7680" width="9.28515625" style="6" bestFit="1" customWidth="1"/>
    <col min="7681" max="7870" width="9.140625" style="6"/>
    <col min="7871" max="7871" width="5" style="6" customWidth="1"/>
    <col min="7872" max="7873" width="9.140625" style="6"/>
    <col min="7874" max="7874" width="9.5703125" style="6" customWidth="1"/>
    <col min="7875" max="7875" width="13.42578125" style="6" customWidth="1"/>
    <col min="7876" max="7876" width="10.140625" style="6" customWidth="1"/>
    <col min="7877" max="7877" width="11.140625" style="6" customWidth="1"/>
    <col min="7878" max="7878" width="10.28515625" style="6" customWidth="1"/>
    <col min="7879" max="7879" width="7" style="6" customWidth="1"/>
    <col min="7880" max="7880" width="12.85546875" style="6" customWidth="1"/>
    <col min="7881" max="7881" width="8.5703125" style="6" customWidth="1"/>
    <col min="7882" max="7882" width="14" style="6" customWidth="1"/>
    <col min="7883" max="7883" width="11" style="6" customWidth="1"/>
    <col min="7884" max="7884" width="11.140625" style="6" customWidth="1"/>
    <col min="7885" max="7885" width="12.5703125" style="6" customWidth="1"/>
    <col min="7886" max="7886" width="7.5703125" style="6" customWidth="1"/>
    <col min="7887" max="7887" width="8.5703125" style="6" customWidth="1"/>
    <col min="7888" max="7923" width="0" style="6" hidden="1" customWidth="1"/>
    <col min="7924" max="7924" width="12.42578125" style="6" customWidth="1"/>
    <col min="7925" max="7925" width="19" style="6" customWidth="1"/>
    <col min="7926" max="7927" width="13.85546875" style="6" bestFit="1" customWidth="1"/>
    <col min="7928" max="7928" width="9.28515625" style="6" bestFit="1" customWidth="1"/>
    <col min="7929" max="7929" width="12.140625" style="6" bestFit="1" customWidth="1"/>
    <col min="7930" max="7930" width="9.28515625" style="6" bestFit="1" customWidth="1"/>
    <col min="7931" max="7931" width="12.140625" style="6" bestFit="1" customWidth="1"/>
    <col min="7932" max="7932" width="13.85546875" style="6" bestFit="1" customWidth="1"/>
    <col min="7933" max="7933" width="9.85546875" style="6" bestFit="1" customWidth="1"/>
    <col min="7934" max="7934" width="13.85546875" style="6" bestFit="1" customWidth="1"/>
    <col min="7935" max="7936" width="9.28515625" style="6" bestFit="1" customWidth="1"/>
    <col min="7937" max="8126" width="9.140625" style="6"/>
    <col min="8127" max="8127" width="5" style="6" customWidth="1"/>
    <col min="8128" max="8129" width="9.140625" style="6"/>
    <col min="8130" max="8130" width="9.5703125" style="6" customWidth="1"/>
    <col min="8131" max="8131" width="13.42578125" style="6" customWidth="1"/>
    <col min="8132" max="8132" width="10.140625" style="6" customWidth="1"/>
    <col min="8133" max="8133" width="11.140625" style="6" customWidth="1"/>
    <col min="8134" max="8134" width="10.28515625" style="6" customWidth="1"/>
    <col min="8135" max="8135" width="7" style="6" customWidth="1"/>
    <col min="8136" max="8136" width="12.85546875" style="6" customWidth="1"/>
    <col min="8137" max="8137" width="8.5703125" style="6" customWidth="1"/>
    <col min="8138" max="8138" width="14" style="6" customWidth="1"/>
    <col min="8139" max="8139" width="11" style="6" customWidth="1"/>
    <col min="8140" max="8140" width="11.140625" style="6" customWidth="1"/>
    <col min="8141" max="8141" width="12.5703125" style="6" customWidth="1"/>
    <col min="8142" max="8142" width="7.5703125" style="6" customWidth="1"/>
    <col min="8143" max="8143" width="8.5703125" style="6" customWidth="1"/>
    <col min="8144" max="8179" width="0" style="6" hidden="1" customWidth="1"/>
    <col min="8180" max="8180" width="12.42578125" style="6" customWidth="1"/>
    <col min="8181" max="8181" width="19" style="6" customWidth="1"/>
    <col min="8182" max="8183" width="13.85546875" style="6" bestFit="1" customWidth="1"/>
    <col min="8184" max="8184" width="9.28515625" style="6" bestFit="1" customWidth="1"/>
    <col min="8185" max="8185" width="12.140625" style="6" bestFit="1" customWidth="1"/>
    <col min="8186" max="8186" width="9.28515625" style="6" bestFit="1" customWidth="1"/>
    <col min="8187" max="8187" width="12.140625" style="6" bestFit="1" customWidth="1"/>
    <col min="8188" max="8188" width="13.85546875" style="6" bestFit="1" customWidth="1"/>
    <col min="8189" max="8189" width="9.85546875" style="6" bestFit="1" customWidth="1"/>
    <col min="8190" max="8190" width="13.85546875" style="6" bestFit="1" customWidth="1"/>
    <col min="8191" max="8192" width="9.28515625" style="6" bestFit="1" customWidth="1"/>
    <col min="8193" max="8382" width="9.140625" style="6"/>
    <col min="8383" max="8383" width="5" style="6" customWidth="1"/>
    <col min="8384" max="8385" width="9.140625" style="6"/>
    <col min="8386" max="8386" width="9.5703125" style="6" customWidth="1"/>
    <col min="8387" max="8387" width="13.42578125" style="6" customWidth="1"/>
    <col min="8388" max="8388" width="10.140625" style="6" customWidth="1"/>
    <col min="8389" max="8389" width="11.140625" style="6" customWidth="1"/>
    <col min="8390" max="8390" width="10.28515625" style="6" customWidth="1"/>
    <col min="8391" max="8391" width="7" style="6" customWidth="1"/>
    <col min="8392" max="8392" width="12.85546875" style="6" customWidth="1"/>
    <col min="8393" max="8393" width="8.5703125" style="6" customWidth="1"/>
    <col min="8394" max="8394" width="14" style="6" customWidth="1"/>
    <col min="8395" max="8395" width="11" style="6" customWidth="1"/>
    <col min="8396" max="8396" width="11.140625" style="6" customWidth="1"/>
    <col min="8397" max="8397" width="12.5703125" style="6" customWidth="1"/>
    <col min="8398" max="8398" width="7.5703125" style="6" customWidth="1"/>
    <col min="8399" max="8399" width="8.5703125" style="6" customWidth="1"/>
    <col min="8400" max="8435" width="0" style="6" hidden="1" customWidth="1"/>
    <col min="8436" max="8436" width="12.42578125" style="6" customWidth="1"/>
    <col min="8437" max="8437" width="19" style="6" customWidth="1"/>
    <col min="8438" max="8439" width="13.85546875" style="6" bestFit="1" customWidth="1"/>
    <col min="8440" max="8440" width="9.28515625" style="6" bestFit="1" customWidth="1"/>
    <col min="8441" max="8441" width="12.140625" style="6" bestFit="1" customWidth="1"/>
    <col min="8442" max="8442" width="9.28515625" style="6" bestFit="1" customWidth="1"/>
    <col min="8443" max="8443" width="12.140625" style="6" bestFit="1" customWidth="1"/>
    <col min="8444" max="8444" width="13.85546875" style="6" bestFit="1" customWidth="1"/>
    <col min="8445" max="8445" width="9.85546875" style="6" bestFit="1" customWidth="1"/>
    <col min="8446" max="8446" width="13.85546875" style="6" bestFit="1" customWidth="1"/>
    <col min="8447" max="8448" width="9.28515625" style="6" bestFit="1" customWidth="1"/>
    <col min="8449" max="8638" width="9.140625" style="6"/>
    <col min="8639" max="8639" width="5" style="6" customWidth="1"/>
    <col min="8640" max="8641" width="9.140625" style="6"/>
    <col min="8642" max="8642" width="9.5703125" style="6" customWidth="1"/>
    <col min="8643" max="8643" width="13.42578125" style="6" customWidth="1"/>
    <col min="8644" max="8644" width="10.140625" style="6" customWidth="1"/>
    <col min="8645" max="8645" width="11.140625" style="6" customWidth="1"/>
    <col min="8646" max="8646" width="10.28515625" style="6" customWidth="1"/>
    <col min="8647" max="8647" width="7" style="6" customWidth="1"/>
    <col min="8648" max="8648" width="12.85546875" style="6" customWidth="1"/>
    <col min="8649" max="8649" width="8.5703125" style="6" customWidth="1"/>
    <col min="8650" max="8650" width="14" style="6" customWidth="1"/>
    <col min="8651" max="8651" width="11" style="6" customWidth="1"/>
    <col min="8652" max="8652" width="11.140625" style="6" customWidth="1"/>
    <col min="8653" max="8653" width="12.5703125" style="6" customWidth="1"/>
    <col min="8654" max="8654" width="7.5703125" style="6" customWidth="1"/>
    <col min="8655" max="8655" width="8.5703125" style="6" customWidth="1"/>
    <col min="8656" max="8691" width="0" style="6" hidden="1" customWidth="1"/>
    <col min="8692" max="8692" width="12.42578125" style="6" customWidth="1"/>
    <col min="8693" max="8693" width="19" style="6" customWidth="1"/>
    <col min="8694" max="8695" width="13.85546875" style="6" bestFit="1" customWidth="1"/>
    <col min="8696" max="8696" width="9.28515625" style="6" bestFit="1" customWidth="1"/>
    <col min="8697" max="8697" width="12.140625" style="6" bestFit="1" customWidth="1"/>
    <col min="8698" max="8698" width="9.28515625" style="6" bestFit="1" customWidth="1"/>
    <col min="8699" max="8699" width="12.140625" style="6" bestFit="1" customWidth="1"/>
    <col min="8700" max="8700" width="13.85546875" style="6" bestFit="1" customWidth="1"/>
    <col min="8701" max="8701" width="9.85546875" style="6" bestFit="1" customWidth="1"/>
    <col min="8702" max="8702" width="13.85546875" style="6" bestFit="1" customWidth="1"/>
    <col min="8703" max="8704" width="9.28515625" style="6" bestFit="1" customWidth="1"/>
    <col min="8705" max="8894" width="9.140625" style="6"/>
    <col min="8895" max="8895" width="5" style="6" customWidth="1"/>
    <col min="8896" max="8897" width="9.140625" style="6"/>
    <col min="8898" max="8898" width="9.5703125" style="6" customWidth="1"/>
    <col min="8899" max="8899" width="13.42578125" style="6" customWidth="1"/>
    <col min="8900" max="8900" width="10.140625" style="6" customWidth="1"/>
    <col min="8901" max="8901" width="11.140625" style="6" customWidth="1"/>
    <col min="8902" max="8902" width="10.28515625" style="6" customWidth="1"/>
    <col min="8903" max="8903" width="7" style="6" customWidth="1"/>
    <col min="8904" max="8904" width="12.85546875" style="6" customWidth="1"/>
    <col min="8905" max="8905" width="8.5703125" style="6" customWidth="1"/>
    <col min="8906" max="8906" width="14" style="6" customWidth="1"/>
    <col min="8907" max="8907" width="11" style="6" customWidth="1"/>
    <col min="8908" max="8908" width="11.140625" style="6" customWidth="1"/>
    <col min="8909" max="8909" width="12.5703125" style="6" customWidth="1"/>
    <col min="8910" max="8910" width="7.5703125" style="6" customWidth="1"/>
    <col min="8911" max="8911" width="8.5703125" style="6" customWidth="1"/>
    <col min="8912" max="8947" width="0" style="6" hidden="1" customWidth="1"/>
    <col min="8948" max="8948" width="12.42578125" style="6" customWidth="1"/>
    <col min="8949" max="8949" width="19" style="6" customWidth="1"/>
    <col min="8950" max="8951" width="13.85546875" style="6" bestFit="1" customWidth="1"/>
    <col min="8952" max="8952" width="9.28515625" style="6" bestFit="1" customWidth="1"/>
    <col min="8953" max="8953" width="12.140625" style="6" bestFit="1" customWidth="1"/>
    <col min="8954" max="8954" width="9.28515625" style="6" bestFit="1" customWidth="1"/>
    <col min="8955" max="8955" width="12.140625" style="6" bestFit="1" customWidth="1"/>
    <col min="8956" max="8956" width="13.85546875" style="6" bestFit="1" customWidth="1"/>
    <col min="8957" max="8957" width="9.85546875" style="6" bestFit="1" customWidth="1"/>
    <col min="8958" max="8958" width="13.85546875" style="6" bestFit="1" customWidth="1"/>
    <col min="8959" max="8960" width="9.28515625" style="6" bestFit="1" customWidth="1"/>
    <col min="8961" max="9150" width="9.140625" style="6"/>
    <col min="9151" max="9151" width="5" style="6" customWidth="1"/>
    <col min="9152" max="9153" width="9.140625" style="6"/>
    <col min="9154" max="9154" width="9.5703125" style="6" customWidth="1"/>
    <col min="9155" max="9155" width="13.42578125" style="6" customWidth="1"/>
    <col min="9156" max="9156" width="10.140625" style="6" customWidth="1"/>
    <col min="9157" max="9157" width="11.140625" style="6" customWidth="1"/>
    <col min="9158" max="9158" width="10.28515625" style="6" customWidth="1"/>
    <col min="9159" max="9159" width="7" style="6" customWidth="1"/>
    <col min="9160" max="9160" width="12.85546875" style="6" customWidth="1"/>
    <col min="9161" max="9161" width="8.5703125" style="6" customWidth="1"/>
    <col min="9162" max="9162" width="14" style="6" customWidth="1"/>
    <col min="9163" max="9163" width="11" style="6" customWidth="1"/>
    <col min="9164" max="9164" width="11.140625" style="6" customWidth="1"/>
    <col min="9165" max="9165" width="12.5703125" style="6" customWidth="1"/>
    <col min="9166" max="9166" width="7.5703125" style="6" customWidth="1"/>
    <col min="9167" max="9167" width="8.5703125" style="6" customWidth="1"/>
    <col min="9168" max="9203" width="0" style="6" hidden="1" customWidth="1"/>
    <col min="9204" max="9204" width="12.42578125" style="6" customWidth="1"/>
    <col min="9205" max="9205" width="19" style="6" customWidth="1"/>
    <col min="9206" max="9207" width="13.85546875" style="6" bestFit="1" customWidth="1"/>
    <col min="9208" max="9208" width="9.28515625" style="6" bestFit="1" customWidth="1"/>
    <col min="9209" max="9209" width="12.140625" style="6" bestFit="1" customWidth="1"/>
    <col min="9210" max="9210" width="9.28515625" style="6" bestFit="1" customWidth="1"/>
    <col min="9211" max="9211" width="12.140625" style="6" bestFit="1" customWidth="1"/>
    <col min="9212" max="9212" width="13.85546875" style="6" bestFit="1" customWidth="1"/>
    <col min="9213" max="9213" width="9.85546875" style="6" bestFit="1" customWidth="1"/>
    <col min="9214" max="9214" width="13.85546875" style="6" bestFit="1" customWidth="1"/>
    <col min="9215" max="9216" width="9.28515625" style="6" bestFit="1" customWidth="1"/>
    <col min="9217" max="9406" width="9.140625" style="6"/>
    <col min="9407" max="9407" width="5" style="6" customWidth="1"/>
    <col min="9408" max="9409" width="9.140625" style="6"/>
    <col min="9410" max="9410" width="9.5703125" style="6" customWidth="1"/>
    <col min="9411" max="9411" width="13.42578125" style="6" customWidth="1"/>
    <col min="9412" max="9412" width="10.140625" style="6" customWidth="1"/>
    <col min="9413" max="9413" width="11.140625" style="6" customWidth="1"/>
    <col min="9414" max="9414" width="10.28515625" style="6" customWidth="1"/>
    <col min="9415" max="9415" width="7" style="6" customWidth="1"/>
    <col min="9416" max="9416" width="12.85546875" style="6" customWidth="1"/>
    <col min="9417" max="9417" width="8.5703125" style="6" customWidth="1"/>
    <col min="9418" max="9418" width="14" style="6" customWidth="1"/>
    <col min="9419" max="9419" width="11" style="6" customWidth="1"/>
    <col min="9420" max="9420" width="11.140625" style="6" customWidth="1"/>
    <col min="9421" max="9421" width="12.5703125" style="6" customWidth="1"/>
    <col min="9422" max="9422" width="7.5703125" style="6" customWidth="1"/>
    <col min="9423" max="9423" width="8.5703125" style="6" customWidth="1"/>
    <col min="9424" max="9459" width="0" style="6" hidden="1" customWidth="1"/>
    <col min="9460" max="9460" width="12.42578125" style="6" customWidth="1"/>
    <col min="9461" max="9461" width="19" style="6" customWidth="1"/>
    <col min="9462" max="9463" width="13.85546875" style="6" bestFit="1" customWidth="1"/>
    <col min="9464" max="9464" width="9.28515625" style="6" bestFit="1" customWidth="1"/>
    <col min="9465" max="9465" width="12.140625" style="6" bestFit="1" customWidth="1"/>
    <col min="9466" max="9466" width="9.28515625" style="6" bestFit="1" customWidth="1"/>
    <col min="9467" max="9467" width="12.140625" style="6" bestFit="1" customWidth="1"/>
    <col min="9468" max="9468" width="13.85546875" style="6" bestFit="1" customWidth="1"/>
    <col min="9469" max="9469" width="9.85546875" style="6" bestFit="1" customWidth="1"/>
    <col min="9470" max="9470" width="13.85546875" style="6" bestFit="1" customWidth="1"/>
    <col min="9471" max="9472" width="9.28515625" style="6" bestFit="1" customWidth="1"/>
    <col min="9473" max="9662" width="9.140625" style="6"/>
    <col min="9663" max="9663" width="5" style="6" customWidth="1"/>
    <col min="9664" max="9665" width="9.140625" style="6"/>
    <col min="9666" max="9666" width="9.5703125" style="6" customWidth="1"/>
    <col min="9667" max="9667" width="13.42578125" style="6" customWidth="1"/>
    <col min="9668" max="9668" width="10.140625" style="6" customWidth="1"/>
    <col min="9669" max="9669" width="11.140625" style="6" customWidth="1"/>
    <col min="9670" max="9670" width="10.28515625" style="6" customWidth="1"/>
    <col min="9671" max="9671" width="7" style="6" customWidth="1"/>
    <col min="9672" max="9672" width="12.85546875" style="6" customWidth="1"/>
    <col min="9673" max="9673" width="8.5703125" style="6" customWidth="1"/>
    <col min="9674" max="9674" width="14" style="6" customWidth="1"/>
    <col min="9675" max="9675" width="11" style="6" customWidth="1"/>
    <col min="9676" max="9676" width="11.140625" style="6" customWidth="1"/>
    <col min="9677" max="9677" width="12.5703125" style="6" customWidth="1"/>
    <col min="9678" max="9678" width="7.5703125" style="6" customWidth="1"/>
    <col min="9679" max="9679" width="8.5703125" style="6" customWidth="1"/>
    <col min="9680" max="9715" width="0" style="6" hidden="1" customWidth="1"/>
    <col min="9716" max="9716" width="12.42578125" style="6" customWidth="1"/>
    <col min="9717" max="9717" width="19" style="6" customWidth="1"/>
    <col min="9718" max="9719" width="13.85546875" style="6" bestFit="1" customWidth="1"/>
    <col min="9720" max="9720" width="9.28515625" style="6" bestFit="1" customWidth="1"/>
    <col min="9721" max="9721" width="12.140625" style="6" bestFit="1" customWidth="1"/>
    <col min="9722" max="9722" width="9.28515625" style="6" bestFit="1" customWidth="1"/>
    <col min="9723" max="9723" width="12.140625" style="6" bestFit="1" customWidth="1"/>
    <col min="9724" max="9724" width="13.85546875" style="6" bestFit="1" customWidth="1"/>
    <col min="9725" max="9725" width="9.85546875" style="6" bestFit="1" customWidth="1"/>
    <col min="9726" max="9726" width="13.85546875" style="6" bestFit="1" customWidth="1"/>
    <col min="9727" max="9728" width="9.28515625" style="6" bestFit="1" customWidth="1"/>
    <col min="9729" max="9918" width="9.140625" style="6"/>
    <col min="9919" max="9919" width="5" style="6" customWidth="1"/>
    <col min="9920" max="9921" width="9.140625" style="6"/>
    <col min="9922" max="9922" width="9.5703125" style="6" customWidth="1"/>
    <col min="9923" max="9923" width="13.42578125" style="6" customWidth="1"/>
    <col min="9924" max="9924" width="10.140625" style="6" customWidth="1"/>
    <col min="9925" max="9925" width="11.140625" style="6" customWidth="1"/>
    <col min="9926" max="9926" width="10.28515625" style="6" customWidth="1"/>
    <col min="9927" max="9927" width="7" style="6" customWidth="1"/>
    <col min="9928" max="9928" width="12.85546875" style="6" customWidth="1"/>
    <col min="9929" max="9929" width="8.5703125" style="6" customWidth="1"/>
    <col min="9930" max="9930" width="14" style="6" customWidth="1"/>
    <col min="9931" max="9931" width="11" style="6" customWidth="1"/>
    <col min="9932" max="9932" width="11.140625" style="6" customWidth="1"/>
    <col min="9933" max="9933" width="12.5703125" style="6" customWidth="1"/>
    <col min="9934" max="9934" width="7.5703125" style="6" customWidth="1"/>
    <col min="9935" max="9935" width="8.5703125" style="6" customWidth="1"/>
    <col min="9936" max="9971" width="0" style="6" hidden="1" customWidth="1"/>
    <col min="9972" max="9972" width="12.42578125" style="6" customWidth="1"/>
    <col min="9973" max="9973" width="19" style="6" customWidth="1"/>
    <col min="9974" max="9975" width="13.85546875" style="6" bestFit="1" customWidth="1"/>
    <col min="9976" max="9976" width="9.28515625" style="6" bestFit="1" customWidth="1"/>
    <col min="9977" max="9977" width="12.140625" style="6" bestFit="1" customWidth="1"/>
    <col min="9978" max="9978" width="9.28515625" style="6" bestFit="1" customWidth="1"/>
    <col min="9979" max="9979" width="12.140625" style="6" bestFit="1" customWidth="1"/>
    <col min="9980" max="9980" width="13.85546875" style="6" bestFit="1" customWidth="1"/>
    <col min="9981" max="9981" width="9.85546875" style="6" bestFit="1" customWidth="1"/>
    <col min="9982" max="9982" width="13.85546875" style="6" bestFit="1" customWidth="1"/>
    <col min="9983" max="9984" width="9.28515625" style="6" bestFit="1" customWidth="1"/>
    <col min="9985" max="10174" width="9.140625" style="6"/>
    <col min="10175" max="10175" width="5" style="6" customWidth="1"/>
    <col min="10176" max="10177" width="9.140625" style="6"/>
    <col min="10178" max="10178" width="9.5703125" style="6" customWidth="1"/>
    <col min="10179" max="10179" width="13.42578125" style="6" customWidth="1"/>
    <col min="10180" max="10180" width="10.140625" style="6" customWidth="1"/>
    <col min="10181" max="10181" width="11.140625" style="6" customWidth="1"/>
    <col min="10182" max="10182" width="10.28515625" style="6" customWidth="1"/>
    <col min="10183" max="10183" width="7" style="6" customWidth="1"/>
    <col min="10184" max="10184" width="12.85546875" style="6" customWidth="1"/>
    <col min="10185" max="10185" width="8.5703125" style="6" customWidth="1"/>
    <col min="10186" max="10186" width="14" style="6" customWidth="1"/>
    <col min="10187" max="10187" width="11" style="6" customWidth="1"/>
    <col min="10188" max="10188" width="11.140625" style="6" customWidth="1"/>
    <col min="10189" max="10189" width="12.5703125" style="6" customWidth="1"/>
    <col min="10190" max="10190" width="7.5703125" style="6" customWidth="1"/>
    <col min="10191" max="10191" width="8.5703125" style="6" customWidth="1"/>
    <col min="10192" max="10227" width="0" style="6" hidden="1" customWidth="1"/>
    <col min="10228" max="10228" width="12.42578125" style="6" customWidth="1"/>
    <col min="10229" max="10229" width="19" style="6" customWidth="1"/>
    <col min="10230" max="10231" width="13.85546875" style="6" bestFit="1" customWidth="1"/>
    <col min="10232" max="10232" width="9.28515625" style="6" bestFit="1" customWidth="1"/>
    <col min="10233" max="10233" width="12.140625" style="6" bestFit="1" customWidth="1"/>
    <col min="10234" max="10234" width="9.28515625" style="6" bestFit="1" customWidth="1"/>
    <col min="10235" max="10235" width="12.140625" style="6" bestFit="1" customWidth="1"/>
    <col min="10236" max="10236" width="13.85546875" style="6" bestFit="1" customWidth="1"/>
    <col min="10237" max="10237" width="9.85546875" style="6" bestFit="1" customWidth="1"/>
    <col min="10238" max="10238" width="13.85546875" style="6" bestFit="1" customWidth="1"/>
    <col min="10239" max="10240" width="9.28515625" style="6" bestFit="1" customWidth="1"/>
    <col min="10241" max="10430" width="9.140625" style="6"/>
    <col min="10431" max="10431" width="5" style="6" customWidth="1"/>
    <col min="10432" max="10433" width="9.140625" style="6"/>
    <col min="10434" max="10434" width="9.5703125" style="6" customWidth="1"/>
    <col min="10435" max="10435" width="13.42578125" style="6" customWidth="1"/>
    <col min="10436" max="10436" width="10.140625" style="6" customWidth="1"/>
    <col min="10437" max="10437" width="11.140625" style="6" customWidth="1"/>
    <col min="10438" max="10438" width="10.28515625" style="6" customWidth="1"/>
    <col min="10439" max="10439" width="7" style="6" customWidth="1"/>
    <col min="10440" max="10440" width="12.85546875" style="6" customWidth="1"/>
    <col min="10441" max="10441" width="8.5703125" style="6" customWidth="1"/>
    <col min="10442" max="10442" width="14" style="6" customWidth="1"/>
    <col min="10443" max="10443" width="11" style="6" customWidth="1"/>
    <col min="10444" max="10444" width="11.140625" style="6" customWidth="1"/>
    <col min="10445" max="10445" width="12.5703125" style="6" customWidth="1"/>
    <col min="10446" max="10446" width="7.5703125" style="6" customWidth="1"/>
    <col min="10447" max="10447" width="8.5703125" style="6" customWidth="1"/>
    <col min="10448" max="10483" width="0" style="6" hidden="1" customWidth="1"/>
    <col min="10484" max="10484" width="12.42578125" style="6" customWidth="1"/>
    <col min="10485" max="10485" width="19" style="6" customWidth="1"/>
    <col min="10486" max="10487" width="13.85546875" style="6" bestFit="1" customWidth="1"/>
    <col min="10488" max="10488" width="9.28515625" style="6" bestFit="1" customWidth="1"/>
    <col min="10489" max="10489" width="12.140625" style="6" bestFit="1" customWidth="1"/>
    <col min="10490" max="10490" width="9.28515625" style="6" bestFit="1" customWidth="1"/>
    <col min="10491" max="10491" width="12.140625" style="6" bestFit="1" customWidth="1"/>
    <col min="10492" max="10492" width="13.85546875" style="6" bestFit="1" customWidth="1"/>
    <col min="10493" max="10493" width="9.85546875" style="6" bestFit="1" customWidth="1"/>
    <col min="10494" max="10494" width="13.85546875" style="6" bestFit="1" customWidth="1"/>
    <col min="10495" max="10496" width="9.28515625" style="6" bestFit="1" customWidth="1"/>
    <col min="10497" max="10686" width="9.140625" style="6"/>
    <col min="10687" max="10687" width="5" style="6" customWidth="1"/>
    <col min="10688" max="10689" width="9.140625" style="6"/>
    <col min="10690" max="10690" width="9.5703125" style="6" customWidth="1"/>
    <col min="10691" max="10691" width="13.42578125" style="6" customWidth="1"/>
    <col min="10692" max="10692" width="10.140625" style="6" customWidth="1"/>
    <col min="10693" max="10693" width="11.140625" style="6" customWidth="1"/>
    <col min="10694" max="10694" width="10.28515625" style="6" customWidth="1"/>
    <col min="10695" max="10695" width="7" style="6" customWidth="1"/>
    <col min="10696" max="10696" width="12.85546875" style="6" customWidth="1"/>
    <col min="10697" max="10697" width="8.5703125" style="6" customWidth="1"/>
    <col min="10698" max="10698" width="14" style="6" customWidth="1"/>
    <col min="10699" max="10699" width="11" style="6" customWidth="1"/>
    <col min="10700" max="10700" width="11.140625" style="6" customWidth="1"/>
    <col min="10701" max="10701" width="12.5703125" style="6" customWidth="1"/>
    <col min="10702" max="10702" width="7.5703125" style="6" customWidth="1"/>
    <col min="10703" max="10703" width="8.5703125" style="6" customWidth="1"/>
    <col min="10704" max="10739" width="0" style="6" hidden="1" customWidth="1"/>
    <col min="10740" max="10740" width="12.42578125" style="6" customWidth="1"/>
    <col min="10741" max="10741" width="19" style="6" customWidth="1"/>
    <col min="10742" max="10743" width="13.85546875" style="6" bestFit="1" customWidth="1"/>
    <col min="10744" max="10744" width="9.28515625" style="6" bestFit="1" customWidth="1"/>
    <col min="10745" max="10745" width="12.140625" style="6" bestFit="1" customWidth="1"/>
    <col min="10746" max="10746" width="9.28515625" style="6" bestFit="1" customWidth="1"/>
    <col min="10747" max="10747" width="12.140625" style="6" bestFit="1" customWidth="1"/>
    <col min="10748" max="10748" width="13.85546875" style="6" bestFit="1" customWidth="1"/>
    <col min="10749" max="10749" width="9.85546875" style="6" bestFit="1" customWidth="1"/>
    <col min="10750" max="10750" width="13.85546875" style="6" bestFit="1" customWidth="1"/>
    <col min="10751" max="10752" width="9.28515625" style="6" bestFit="1" customWidth="1"/>
    <col min="10753" max="10942" width="9.140625" style="6"/>
    <col min="10943" max="10943" width="5" style="6" customWidth="1"/>
    <col min="10944" max="10945" width="9.140625" style="6"/>
    <col min="10946" max="10946" width="9.5703125" style="6" customWidth="1"/>
    <col min="10947" max="10947" width="13.42578125" style="6" customWidth="1"/>
    <col min="10948" max="10948" width="10.140625" style="6" customWidth="1"/>
    <col min="10949" max="10949" width="11.140625" style="6" customWidth="1"/>
    <col min="10950" max="10950" width="10.28515625" style="6" customWidth="1"/>
    <col min="10951" max="10951" width="7" style="6" customWidth="1"/>
    <col min="10952" max="10952" width="12.85546875" style="6" customWidth="1"/>
    <col min="10953" max="10953" width="8.5703125" style="6" customWidth="1"/>
    <col min="10954" max="10954" width="14" style="6" customWidth="1"/>
    <col min="10955" max="10955" width="11" style="6" customWidth="1"/>
    <col min="10956" max="10956" width="11.140625" style="6" customWidth="1"/>
    <col min="10957" max="10957" width="12.5703125" style="6" customWidth="1"/>
    <col min="10958" max="10958" width="7.5703125" style="6" customWidth="1"/>
    <col min="10959" max="10959" width="8.5703125" style="6" customWidth="1"/>
    <col min="10960" max="10995" width="0" style="6" hidden="1" customWidth="1"/>
    <col min="10996" max="10996" width="12.42578125" style="6" customWidth="1"/>
    <col min="10997" max="10997" width="19" style="6" customWidth="1"/>
    <col min="10998" max="10999" width="13.85546875" style="6" bestFit="1" customWidth="1"/>
    <col min="11000" max="11000" width="9.28515625" style="6" bestFit="1" customWidth="1"/>
    <col min="11001" max="11001" width="12.140625" style="6" bestFit="1" customWidth="1"/>
    <col min="11002" max="11002" width="9.28515625" style="6" bestFit="1" customWidth="1"/>
    <col min="11003" max="11003" width="12.140625" style="6" bestFit="1" customWidth="1"/>
    <col min="11004" max="11004" width="13.85546875" style="6" bestFit="1" customWidth="1"/>
    <col min="11005" max="11005" width="9.85546875" style="6" bestFit="1" customWidth="1"/>
    <col min="11006" max="11006" width="13.85546875" style="6" bestFit="1" customWidth="1"/>
    <col min="11007" max="11008" width="9.28515625" style="6" bestFit="1" customWidth="1"/>
    <col min="11009" max="11198" width="9.140625" style="6"/>
    <col min="11199" max="11199" width="5" style="6" customWidth="1"/>
    <col min="11200" max="11201" width="9.140625" style="6"/>
    <col min="11202" max="11202" width="9.5703125" style="6" customWidth="1"/>
    <col min="11203" max="11203" width="13.42578125" style="6" customWidth="1"/>
    <col min="11204" max="11204" width="10.140625" style="6" customWidth="1"/>
    <col min="11205" max="11205" width="11.140625" style="6" customWidth="1"/>
    <col min="11206" max="11206" width="10.28515625" style="6" customWidth="1"/>
    <col min="11207" max="11207" width="7" style="6" customWidth="1"/>
    <col min="11208" max="11208" width="12.85546875" style="6" customWidth="1"/>
    <col min="11209" max="11209" width="8.5703125" style="6" customWidth="1"/>
    <col min="11210" max="11210" width="14" style="6" customWidth="1"/>
    <col min="11211" max="11211" width="11" style="6" customWidth="1"/>
    <col min="11212" max="11212" width="11.140625" style="6" customWidth="1"/>
    <col min="11213" max="11213" width="12.5703125" style="6" customWidth="1"/>
    <col min="11214" max="11214" width="7.5703125" style="6" customWidth="1"/>
    <col min="11215" max="11215" width="8.5703125" style="6" customWidth="1"/>
    <col min="11216" max="11251" width="0" style="6" hidden="1" customWidth="1"/>
    <col min="11252" max="11252" width="12.42578125" style="6" customWidth="1"/>
    <col min="11253" max="11253" width="19" style="6" customWidth="1"/>
    <col min="11254" max="11255" width="13.85546875" style="6" bestFit="1" customWidth="1"/>
    <col min="11256" max="11256" width="9.28515625" style="6" bestFit="1" customWidth="1"/>
    <col min="11257" max="11257" width="12.140625" style="6" bestFit="1" customWidth="1"/>
    <col min="11258" max="11258" width="9.28515625" style="6" bestFit="1" customWidth="1"/>
    <col min="11259" max="11259" width="12.140625" style="6" bestFit="1" customWidth="1"/>
    <col min="11260" max="11260" width="13.85546875" style="6" bestFit="1" customWidth="1"/>
    <col min="11261" max="11261" width="9.85546875" style="6" bestFit="1" customWidth="1"/>
    <col min="11262" max="11262" width="13.85546875" style="6" bestFit="1" customWidth="1"/>
    <col min="11263" max="11264" width="9.28515625" style="6" bestFit="1" customWidth="1"/>
    <col min="11265" max="11454" width="9.140625" style="6"/>
    <col min="11455" max="11455" width="5" style="6" customWidth="1"/>
    <col min="11456" max="11457" width="9.140625" style="6"/>
    <col min="11458" max="11458" width="9.5703125" style="6" customWidth="1"/>
    <col min="11459" max="11459" width="13.42578125" style="6" customWidth="1"/>
    <col min="11460" max="11460" width="10.140625" style="6" customWidth="1"/>
    <col min="11461" max="11461" width="11.140625" style="6" customWidth="1"/>
    <col min="11462" max="11462" width="10.28515625" style="6" customWidth="1"/>
    <col min="11463" max="11463" width="7" style="6" customWidth="1"/>
    <col min="11464" max="11464" width="12.85546875" style="6" customWidth="1"/>
    <col min="11465" max="11465" width="8.5703125" style="6" customWidth="1"/>
    <col min="11466" max="11466" width="14" style="6" customWidth="1"/>
    <col min="11467" max="11467" width="11" style="6" customWidth="1"/>
    <col min="11468" max="11468" width="11.140625" style="6" customWidth="1"/>
    <col min="11469" max="11469" width="12.5703125" style="6" customWidth="1"/>
    <col min="11470" max="11470" width="7.5703125" style="6" customWidth="1"/>
    <col min="11471" max="11471" width="8.5703125" style="6" customWidth="1"/>
    <col min="11472" max="11507" width="0" style="6" hidden="1" customWidth="1"/>
    <col min="11508" max="11508" width="12.42578125" style="6" customWidth="1"/>
    <col min="11509" max="11509" width="19" style="6" customWidth="1"/>
    <col min="11510" max="11511" width="13.85546875" style="6" bestFit="1" customWidth="1"/>
    <col min="11512" max="11512" width="9.28515625" style="6" bestFit="1" customWidth="1"/>
    <col min="11513" max="11513" width="12.140625" style="6" bestFit="1" customWidth="1"/>
    <col min="11514" max="11514" width="9.28515625" style="6" bestFit="1" customWidth="1"/>
    <col min="11515" max="11515" width="12.140625" style="6" bestFit="1" customWidth="1"/>
    <col min="11516" max="11516" width="13.85546875" style="6" bestFit="1" customWidth="1"/>
    <col min="11517" max="11517" width="9.85546875" style="6" bestFit="1" customWidth="1"/>
    <col min="11518" max="11518" width="13.85546875" style="6" bestFit="1" customWidth="1"/>
    <col min="11519" max="11520" width="9.28515625" style="6" bestFit="1" customWidth="1"/>
    <col min="11521" max="11710" width="9.140625" style="6"/>
    <col min="11711" max="11711" width="5" style="6" customWidth="1"/>
    <col min="11712" max="11713" width="9.140625" style="6"/>
    <col min="11714" max="11714" width="9.5703125" style="6" customWidth="1"/>
    <col min="11715" max="11715" width="13.42578125" style="6" customWidth="1"/>
    <col min="11716" max="11716" width="10.140625" style="6" customWidth="1"/>
    <col min="11717" max="11717" width="11.140625" style="6" customWidth="1"/>
    <col min="11718" max="11718" width="10.28515625" style="6" customWidth="1"/>
    <col min="11719" max="11719" width="7" style="6" customWidth="1"/>
    <col min="11720" max="11720" width="12.85546875" style="6" customWidth="1"/>
    <col min="11721" max="11721" width="8.5703125" style="6" customWidth="1"/>
    <col min="11722" max="11722" width="14" style="6" customWidth="1"/>
    <col min="11723" max="11723" width="11" style="6" customWidth="1"/>
    <col min="11724" max="11724" width="11.140625" style="6" customWidth="1"/>
    <col min="11725" max="11725" width="12.5703125" style="6" customWidth="1"/>
    <col min="11726" max="11726" width="7.5703125" style="6" customWidth="1"/>
    <col min="11727" max="11727" width="8.5703125" style="6" customWidth="1"/>
    <col min="11728" max="11763" width="0" style="6" hidden="1" customWidth="1"/>
    <col min="11764" max="11764" width="12.42578125" style="6" customWidth="1"/>
    <col min="11765" max="11765" width="19" style="6" customWidth="1"/>
    <col min="11766" max="11767" width="13.85546875" style="6" bestFit="1" customWidth="1"/>
    <col min="11768" max="11768" width="9.28515625" style="6" bestFit="1" customWidth="1"/>
    <col min="11769" max="11769" width="12.140625" style="6" bestFit="1" customWidth="1"/>
    <col min="11770" max="11770" width="9.28515625" style="6" bestFit="1" customWidth="1"/>
    <col min="11771" max="11771" width="12.140625" style="6" bestFit="1" customWidth="1"/>
    <col min="11772" max="11772" width="13.85546875" style="6" bestFit="1" customWidth="1"/>
    <col min="11773" max="11773" width="9.85546875" style="6" bestFit="1" customWidth="1"/>
    <col min="11774" max="11774" width="13.85546875" style="6" bestFit="1" customWidth="1"/>
    <col min="11775" max="11776" width="9.28515625" style="6" bestFit="1" customWidth="1"/>
    <col min="11777" max="11966" width="9.140625" style="6"/>
    <col min="11967" max="11967" width="5" style="6" customWidth="1"/>
    <col min="11968" max="11969" width="9.140625" style="6"/>
    <col min="11970" max="11970" width="9.5703125" style="6" customWidth="1"/>
    <col min="11971" max="11971" width="13.42578125" style="6" customWidth="1"/>
    <col min="11972" max="11972" width="10.140625" style="6" customWidth="1"/>
    <col min="11973" max="11973" width="11.140625" style="6" customWidth="1"/>
    <col min="11974" max="11974" width="10.28515625" style="6" customWidth="1"/>
    <col min="11975" max="11975" width="7" style="6" customWidth="1"/>
    <col min="11976" max="11976" width="12.85546875" style="6" customWidth="1"/>
    <col min="11977" max="11977" width="8.5703125" style="6" customWidth="1"/>
    <col min="11978" max="11978" width="14" style="6" customWidth="1"/>
    <col min="11979" max="11979" width="11" style="6" customWidth="1"/>
    <col min="11980" max="11980" width="11.140625" style="6" customWidth="1"/>
    <col min="11981" max="11981" width="12.5703125" style="6" customWidth="1"/>
    <col min="11982" max="11982" width="7.5703125" style="6" customWidth="1"/>
    <col min="11983" max="11983" width="8.5703125" style="6" customWidth="1"/>
    <col min="11984" max="12019" width="0" style="6" hidden="1" customWidth="1"/>
    <col min="12020" max="12020" width="12.42578125" style="6" customWidth="1"/>
    <col min="12021" max="12021" width="19" style="6" customWidth="1"/>
    <col min="12022" max="12023" width="13.85546875" style="6" bestFit="1" customWidth="1"/>
    <col min="12024" max="12024" width="9.28515625" style="6" bestFit="1" customWidth="1"/>
    <col min="12025" max="12025" width="12.140625" style="6" bestFit="1" customWidth="1"/>
    <col min="12026" max="12026" width="9.28515625" style="6" bestFit="1" customWidth="1"/>
    <col min="12027" max="12027" width="12.140625" style="6" bestFit="1" customWidth="1"/>
    <col min="12028" max="12028" width="13.85546875" style="6" bestFit="1" customWidth="1"/>
    <col min="12029" max="12029" width="9.85546875" style="6" bestFit="1" customWidth="1"/>
    <col min="12030" max="12030" width="13.85546875" style="6" bestFit="1" customWidth="1"/>
    <col min="12031" max="12032" width="9.28515625" style="6" bestFit="1" customWidth="1"/>
    <col min="12033" max="12222" width="9.140625" style="6"/>
    <col min="12223" max="12223" width="5" style="6" customWidth="1"/>
    <col min="12224" max="12225" width="9.140625" style="6"/>
    <col min="12226" max="12226" width="9.5703125" style="6" customWidth="1"/>
    <col min="12227" max="12227" width="13.42578125" style="6" customWidth="1"/>
    <col min="12228" max="12228" width="10.140625" style="6" customWidth="1"/>
    <col min="12229" max="12229" width="11.140625" style="6" customWidth="1"/>
    <col min="12230" max="12230" width="10.28515625" style="6" customWidth="1"/>
    <col min="12231" max="12231" width="7" style="6" customWidth="1"/>
    <col min="12232" max="12232" width="12.85546875" style="6" customWidth="1"/>
    <col min="12233" max="12233" width="8.5703125" style="6" customWidth="1"/>
    <col min="12234" max="12234" width="14" style="6" customWidth="1"/>
    <col min="12235" max="12235" width="11" style="6" customWidth="1"/>
    <col min="12236" max="12236" width="11.140625" style="6" customWidth="1"/>
    <col min="12237" max="12237" width="12.5703125" style="6" customWidth="1"/>
    <col min="12238" max="12238" width="7.5703125" style="6" customWidth="1"/>
    <col min="12239" max="12239" width="8.5703125" style="6" customWidth="1"/>
    <col min="12240" max="12275" width="0" style="6" hidden="1" customWidth="1"/>
    <col min="12276" max="12276" width="12.42578125" style="6" customWidth="1"/>
    <col min="12277" max="12277" width="19" style="6" customWidth="1"/>
    <col min="12278" max="12279" width="13.85546875" style="6" bestFit="1" customWidth="1"/>
    <col min="12280" max="12280" width="9.28515625" style="6" bestFit="1" customWidth="1"/>
    <col min="12281" max="12281" width="12.140625" style="6" bestFit="1" customWidth="1"/>
    <col min="12282" max="12282" width="9.28515625" style="6" bestFit="1" customWidth="1"/>
    <col min="12283" max="12283" width="12.140625" style="6" bestFit="1" customWidth="1"/>
    <col min="12284" max="12284" width="13.85546875" style="6" bestFit="1" customWidth="1"/>
    <col min="12285" max="12285" width="9.85546875" style="6" bestFit="1" customWidth="1"/>
    <col min="12286" max="12286" width="13.85546875" style="6" bestFit="1" customWidth="1"/>
    <col min="12287" max="12288" width="9.28515625" style="6" bestFit="1" customWidth="1"/>
    <col min="12289" max="12478" width="9.140625" style="6"/>
    <col min="12479" max="12479" width="5" style="6" customWidth="1"/>
    <col min="12480" max="12481" width="9.140625" style="6"/>
    <col min="12482" max="12482" width="9.5703125" style="6" customWidth="1"/>
    <col min="12483" max="12483" width="13.42578125" style="6" customWidth="1"/>
    <col min="12484" max="12484" width="10.140625" style="6" customWidth="1"/>
    <col min="12485" max="12485" width="11.140625" style="6" customWidth="1"/>
    <col min="12486" max="12486" width="10.28515625" style="6" customWidth="1"/>
    <col min="12487" max="12487" width="7" style="6" customWidth="1"/>
    <col min="12488" max="12488" width="12.85546875" style="6" customWidth="1"/>
    <col min="12489" max="12489" width="8.5703125" style="6" customWidth="1"/>
    <col min="12490" max="12490" width="14" style="6" customWidth="1"/>
    <col min="12491" max="12491" width="11" style="6" customWidth="1"/>
    <col min="12492" max="12492" width="11.140625" style="6" customWidth="1"/>
    <col min="12493" max="12493" width="12.5703125" style="6" customWidth="1"/>
    <col min="12494" max="12494" width="7.5703125" style="6" customWidth="1"/>
    <col min="12495" max="12495" width="8.5703125" style="6" customWidth="1"/>
    <col min="12496" max="12531" width="0" style="6" hidden="1" customWidth="1"/>
    <col min="12532" max="12532" width="12.42578125" style="6" customWidth="1"/>
    <col min="12533" max="12533" width="19" style="6" customWidth="1"/>
    <col min="12534" max="12535" width="13.85546875" style="6" bestFit="1" customWidth="1"/>
    <col min="12536" max="12536" width="9.28515625" style="6" bestFit="1" customWidth="1"/>
    <col min="12537" max="12537" width="12.140625" style="6" bestFit="1" customWidth="1"/>
    <col min="12538" max="12538" width="9.28515625" style="6" bestFit="1" customWidth="1"/>
    <col min="12539" max="12539" width="12.140625" style="6" bestFit="1" customWidth="1"/>
    <col min="12540" max="12540" width="13.85546875" style="6" bestFit="1" customWidth="1"/>
    <col min="12541" max="12541" width="9.85546875" style="6" bestFit="1" customWidth="1"/>
    <col min="12542" max="12542" width="13.85546875" style="6" bestFit="1" customWidth="1"/>
    <col min="12543" max="12544" width="9.28515625" style="6" bestFit="1" customWidth="1"/>
    <col min="12545" max="12734" width="9.140625" style="6"/>
    <col min="12735" max="12735" width="5" style="6" customWidth="1"/>
    <col min="12736" max="12737" width="9.140625" style="6"/>
    <col min="12738" max="12738" width="9.5703125" style="6" customWidth="1"/>
    <col min="12739" max="12739" width="13.42578125" style="6" customWidth="1"/>
    <col min="12740" max="12740" width="10.140625" style="6" customWidth="1"/>
    <col min="12741" max="12741" width="11.140625" style="6" customWidth="1"/>
    <col min="12742" max="12742" width="10.28515625" style="6" customWidth="1"/>
    <col min="12743" max="12743" width="7" style="6" customWidth="1"/>
    <col min="12744" max="12744" width="12.85546875" style="6" customWidth="1"/>
    <col min="12745" max="12745" width="8.5703125" style="6" customWidth="1"/>
    <col min="12746" max="12746" width="14" style="6" customWidth="1"/>
    <col min="12747" max="12747" width="11" style="6" customWidth="1"/>
    <col min="12748" max="12748" width="11.140625" style="6" customWidth="1"/>
    <col min="12749" max="12749" width="12.5703125" style="6" customWidth="1"/>
    <col min="12750" max="12750" width="7.5703125" style="6" customWidth="1"/>
    <col min="12751" max="12751" width="8.5703125" style="6" customWidth="1"/>
    <col min="12752" max="12787" width="0" style="6" hidden="1" customWidth="1"/>
    <col min="12788" max="12788" width="12.42578125" style="6" customWidth="1"/>
    <col min="12789" max="12789" width="19" style="6" customWidth="1"/>
    <col min="12790" max="12791" width="13.85546875" style="6" bestFit="1" customWidth="1"/>
    <col min="12792" max="12792" width="9.28515625" style="6" bestFit="1" customWidth="1"/>
    <col min="12793" max="12793" width="12.140625" style="6" bestFit="1" customWidth="1"/>
    <col min="12794" max="12794" width="9.28515625" style="6" bestFit="1" customWidth="1"/>
    <col min="12795" max="12795" width="12.140625" style="6" bestFit="1" customWidth="1"/>
    <col min="12796" max="12796" width="13.85546875" style="6" bestFit="1" customWidth="1"/>
    <col min="12797" max="12797" width="9.85546875" style="6" bestFit="1" customWidth="1"/>
    <col min="12798" max="12798" width="13.85546875" style="6" bestFit="1" customWidth="1"/>
    <col min="12799" max="12800" width="9.28515625" style="6" bestFit="1" customWidth="1"/>
    <col min="12801" max="12990" width="9.140625" style="6"/>
    <col min="12991" max="12991" width="5" style="6" customWidth="1"/>
    <col min="12992" max="12993" width="9.140625" style="6"/>
    <col min="12994" max="12994" width="9.5703125" style="6" customWidth="1"/>
    <col min="12995" max="12995" width="13.42578125" style="6" customWidth="1"/>
    <col min="12996" max="12996" width="10.140625" style="6" customWidth="1"/>
    <col min="12997" max="12997" width="11.140625" style="6" customWidth="1"/>
    <col min="12998" max="12998" width="10.28515625" style="6" customWidth="1"/>
    <col min="12999" max="12999" width="7" style="6" customWidth="1"/>
    <col min="13000" max="13000" width="12.85546875" style="6" customWidth="1"/>
    <col min="13001" max="13001" width="8.5703125" style="6" customWidth="1"/>
    <col min="13002" max="13002" width="14" style="6" customWidth="1"/>
    <col min="13003" max="13003" width="11" style="6" customWidth="1"/>
    <col min="13004" max="13004" width="11.140625" style="6" customWidth="1"/>
    <col min="13005" max="13005" width="12.5703125" style="6" customWidth="1"/>
    <col min="13006" max="13006" width="7.5703125" style="6" customWidth="1"/>
    <col min="13007" max="13007" width="8.5703125" style="6" customWidth="1"/>
    <col min="13008" max="13043" width="0" style="6" hidden="1" customWidth="1"/>
    <col min="13044" max="13044" width="12.42578125" style="6" customWidth="1"/>
    <col min="13045" max="13045" width="19" style="6" customWidth="1"/>
    <col min="13046" max="13047" width="13.85546875" style="6" bestFit="1" customWidth="1"/>
    <col min="13048" max="13048" width="9.28515625" style="6" bestFit="1" customWidth="1"/>
    <col min="13049" max="13049" width="12.140625" style="6" bestFit="1" customWidth="1"/>
    <col min="13050" max="13050" width="9.28515625" style="6" bestFit="1" customWidth="1"/>
    <col min="13051" max="13051" width="12.140625" style="6" bestFit="1" customWidth="1"/>
    <col min="13052" max="13052" width="13.85546875" style="6" bestFit="1" customWidth="1"/>
    <col min="13053" max="13053" width="9.85546875" style="6" bestFit="1" customWidth="1"/>
    <col min="13054" max="13054" width="13.85546875" style="6" bestFit="1" customWidth="1"/>
    <col min="13055" max="13056" width="9.28515625" style="6" bestFit="1" customWidth="1"/>
    <col min="13057" max="13246" width="9.140625" style="6"/>
    <col min="13247" max="13247" width="5" style="6" customWidth="1"/>
    <col min="13248" max="13249" width="9.140625" style="6"/>
    <col min="13250" max="13250" width="9.5703125" style="6" customWidth="1"/>
    <col min="13251" max="13251" width="13.42578125" style="6" customWidth="1"/>
    <col min="13252" max="13252" width="10.140625" style="6" customWidth="1"/>
    <col min="13253" max="13253" width="11.140625" style="6" customWidth="1"/>
    <col min="13254" max="13254" width="10.28515625" style="6" customWidth="1"/>
    <col min="13255" max="13255" width="7" style="6" customWidth="1"/>
    <col min="13256" max="13256" width="12.85546875" style="6" customWidth="1"/>
    <col min="13257" max="13257" width="8.5703125" style="6" customWidth="1"/>
    <col min="13258" max="13258" width="14" style="6" customWidth="1"/>
    <col min="13259" max="13259" width="11" style="6" customWidth="1"/>
    <col min="13260" max="13260" width="11.140625" style="6" customWidth="1"/>
    <col min="13261" max="13261" width="12.5703125" style="6" customWidth="1"/>
    <col min="13262" max="13262" width="7.5703125" style="6" customWidth="1"/>
    <col min="13263" max="13263" width="8.5703125" style="6" customWidth="1"/>
    <col min="13264" max="13299" width="0" style="6" hidden="1" customWidth="1"/>
    <col min="13300" max="13300" width="12.42578125" style="6" customWidth="1"/>
    <col min="13301" max="13301" width="19" style="6" customWidth="1"/>
    <col min="13302" max="13303" width="13.85546875" style="6" bestFit="1" customWidth="1"/>
    <col min="13304" max="13304" width="9.28515625" style="6" bestFit="1" customWidth="1"/>
    <col min="13305" max="13305" width="12.140625" style="6" bestFit="1" customWidth="1"/>
    <col min="13306" max="13306" width="9.28515625" style="6" bestFit="1" customWidth="1"/>
    <col min="13307" max="13307" width="12.140625" style="6" bestFit="1" customWidth="1"/>
    <col min="13308" max="13308" width="13.85546875" style="6" bestFit="1" customWidth="1"/>
    <col min="13309" max="13309" width="9.85546875" style="6" bestFit="1" customWidth="1"/>
    <col min="13310" max="13310" width="13.85546875" style="6" bestFit="1" customWidth="1"/>
    <col min="13311" max="13312" width="9.28515625" style="6" bestFit="1" customWidth="1"/>
    <col min="13313" max="13502" width="9.140625" style="6"/>
    <col min="13503" max="13503" width="5" style="6" customWidth="1"/>
    <col min="13504" max="13505" width="9.140625" style="6"/>
    <col min="13506" max="13506" width="9.5703125" style="6" customWidth="1"/>
    <col min="13507" max="13507" width="13.42578125" style="6" customWidth="1"/>
    <col min="13508" max="13508" width="10.140625" style="6" customWidth="1"/>
    <col min="13509" max="13509" width="11.140625" style="6" customWidth="1"/>
    <col min="13510" max="13510" width="10.28515625" style="6" customWidth="1"/>
    <col min="13511" max="13511" width="7" style="6" customWidth="1"/>
    <col min="13512" max="13512" width="12.85546875" style="6" customWidth="1"/>
    <col min="13513" max="13513" width="8.5703125" style="6" customWidth="1"/>
    <col min="13514" max="13514" width="14" style="6" customWidth="1"/>
    <col min="13515" max="13515" width="11" style="6" customWidth="1"/>
    <col min="13516" max="13516" width="11.140625" style="6" customWidth="1"/>
    <col min="13517" max="13517" width="12.5703125" style="6" customWidth="1"/>
    <col min="13518" max="13518" width="7.5703125" style="6" customWidth="1"/>
    <col min="13519" max="13519" width="8.5703125" style="6" customWidth="1"/>
    <col min="13520" max="13555" width="0" style="6" hidden="1" customWidth="1"/>
    <col min="13556" max="13556" width="12.42578125" style="6" customWidth="1"/>
    <col min="13557" max="13557" width="19" style="6" customWidth="1"/>
    <col min="13558" max="13559" width="13.85546875" style="6" bestFit="1" customWidth="1"/>
    <col min="13560" max="13560" width="9.28515625" style="6" bestFit="1" customWidth="1"/>
    <col min="13561" max="13561" width="12.140625" style="6" bestFit="1" customWidth="1"/>
    <col min="13562" max="13562" width="9.28515625" style="6" bestFit="1" customWidth="1"/>
    <col min="13563" max="13563" width="12.140625" style="6" bestFit="1" customWidth="1"/>
    <col min="13564" max="13564" width="13.85546875" style="6" bestFit="1" customWidth="1"/>
    <col min="13565" max="13565" width="9.85546875" style="6" bestFit="1" customWidth="1"/>
    <col min="13566" max="13566" width="13.85546875" style="6" bestFit="1" customWidth="1"/>
    <col min="13567" max="13568" width="9.28515625" style="6" bestFit="1" customWidth="1"/>
    <col min="13569" max="13758" width="9.140625" style="6"/>
    <col min="13759" max="13759" width="5" style="6" customWidth="1"/>
    <col min="13760" max="13761" width="9.140625" style="6"/>
    <col min="13762" max="13762" width="9.5703125" style="6" customWidth="1"/>
    <col min="13763" max="13763" width="13.42578125" style="6" customWidth="1"/>
    <col min="13764" max="13764" width="10.140625" style="6" customWidth="1"/>
    <col min="13765" max="13765" width="11.140625" style="6" customWidth="1"/>
    <col min="13766" max="13766" width="10.28515625" style="6" customWidth="1"/>
    <col min="13767" max="13767" width="7" style="6" customWidth="1"/>
    <col min="13768" max="13768" width="12.85546875" style="6" customWidth="1"/>
    <col min="13769" max="13769" width="8.5703125" style="6" customWidth="1"/>
    <col min="13770" max="13770" width="14" style="6" customWidth="1"/>
    <col min="13771" max="13771" width="11" style="6" customWidth="1"/>
    <col min="13772" max="13772" width="11.140625" style="6" customWidth="1"/>
    <col min="13773" max="13773" width="12.5703125" style="6" customWidth="1"/>
    <col min="13774" max="13774" width="7.5703125" style="6" customWidth="1"/>
    <col min="13775" max="13775" width="8.5703125" style="6" customWidth="1"/>
    <col min="13776" max="13811" width="0" style="6" hidden="1" customWidth="1"/>
    <col min="13812" max="13812" width="12.42578125" style="6" customWidth="1"/>
    <col min="13813" max="13813" width="19" style="6" customWidth="1"/>
    <col min="13814" max="13815" width="13.85546875" style="6" bestFit="1" customWidth="1"/>
    <col min="13816" max="13816" width="9.28515625" style="6" bestFit="1" customWidth="1"/>
    <col min="13817" max="13817" width="12.140625" style="6" bestFit="1" customWidth="1"/>
    <col min="13818" max="13818" width="9.28515625" style="6" bestFit="1" customWidth="1"/>
    <col min="13819" max="13819" width="12.140625" style="6" bestFit="1" customWidth="1"/>
    <col min="13820" max="13820" width="13.85546875" style="6" bestFit="1" customWidth="1"/>
    <col min="13821" max="13821" width="9.85546875" style="6" bestFit="1" customWidth="1"/>
    <col min="13822" max="13822" width="13.85546875" style="6" bestFit="1" customWidth="1"/>
    <col min="13823" max="13824" width="9.28515625" style="6" bestFit="1" customWidth="1"/>
    <col min="13825" max="14014" width="9.140625" style="6"/>
    <col min="14015" max="14015" width="5" style="6" customWidth="1"/>
    <col min="14016" max="14017" width="9.140625" style="6"/>
    <col min="14018" max="14018" width="9.5703125" style="6" customWidth="1"/>
    <col min="14019" max="14019" width="13.42578125" style="6" customWidth="1"/>
    <col min="14020" max="14020" width="10.140625" style="6" customWidth="1"/>
    <col min="14021" max="14021" width="11.140625" style="6" customWidth="1"/>
    <col min="14022" max="14022" width="10.28515625" style="6" customWidth="1"/>
    <col min="14023" max="14023" width="7" style="6" customWidth="1"/>
    <col min="14024" max="14024" width="12.85546875" style="6" customWidth="1"/>
    <col min="14025" max="14025" width="8.5703125" style="6" customWidth="1"/>
    <col min="14026" max="14026" width="14" style="6" customWidth="1"/>
    <col min="14027" max="14027" width="11" style="6" customWidth="1"/>
    <col min="14028" max="14028" width="11.140625" style="6" customWidth="1"/>
    <col min="14029" max="14029" width="12.5703125" style="6" customWidth="1"/>
    <col min="14030" max="14030" width="7.5703125" style="6" customWidth="1"/>
    <col min="14031" max="14031" width="8.5703125" style="6" customWidth="1"/>
    <col min="14032" max="14067" width="0" style="6" hidden="1" customWidth="1"/>
    <col min="14068" max="14068" width="12.42578125" style="6" customWidth="1"/>
    <col min="14069" max="14069" width="19" style="6" customWidth="1"/>
    <col min="14070" max="14071" width="13.85546875" style="6" bestFit="1" customWidth="1"/>
    <col min="14072" max="14072" width="9.28515625" style="6" bestFit="1" customWidth="1"/>
    <col min="14073" max="14073" width="12.140625" style="6" bestFit="1" customWidth="1"/>
    <col min="14074" max="14074" width="9.28515625" style="6" bestFit="1" customWidth="1"/>
    <col min="14075" max="14075" width="12.140625" style="6" bestFit="1" customWidth="1"/>
    <col min="14076" max="14076" width="13.85546875" style="6" bestFit="1" customWidth="1"/>
    <col min="14077" max="14077" width="9.85546875" style="6" bestFit="1" customWidth="1"/>
    <col min="14078" max="14078" width="13.85546875" style="6" bestFit="1" customWidth="1"/>
    <col min="14079" max="14080" width="9.28515625" style="6" bestFit="1" customWidth="1"/>
    <col min="14081" max="14270" width="9.140625" style="6"/>
    <col min="14271" max="14271" width="5" style="6" customWidth="1"/>
    <col min="14272" max="14273" width="9.140625" style="6"/>
    <col min="14274" max="14274" width="9.5703125" style="6" customWidth="1"/>
    <col min="14275" max="14275" width="13.42578125" style="6" customWidth="1"/>
    <col min="14276" max="14276" width="10.140625" style="6" customWidth="1"/>
    <col min="14277" max="14277" width="11.140625" style="6" customWidth="1"/>
    <col min="14278" max="14278" width="10.28515625" style="6" customWidth="1"/>
    <col min="14279" max="14279" width="7" style="6" customWidth="1"/>
    <col min="14280" max="14280" width="12.85546875" style="6" customWidth="1"/>
    <col min="14281" max="14281" width="8.5703125" style="6" customWidth="1"/>
    <col min="14282" max="14282" width="14" style="6" customWidth="1"/>
    <col min="14283" max="14283" width="11" style="6" customWidth="1"/>
    <col min="14284" max="14284" width="11.140625" style="6" customWidth="1"/>
    <col min="14285" max="14285" width="12.5703125" style="6" customWidth="1"/>
    <col min="14286" max="14286" width="7.5703125" style="6" customWidth="1"/>
    <col min="14287" max="14287" width="8.5703125" style="6" customWidth="1"/>
    <col min="14288" max="14323" width="0" style="6" hidden="1" customWidth="1"/>
    <col min="14324" max="14324" width="12.42578125" style="6" customWidth="1"/>
    <col min="14325" max="14325" width="19" style="6" customWidth="1"/>
    <col min="14326" max="14327" width="13.85546875" style="6" bestFit="1" customWidth="1"/>
    <col min="14328" max="14328" width="9.28515625" style="6" bestFit="1" customWidth="1"/>
    <col min="14329" max="14329" width="12.140625" style="6" bestFit="1" customWidth="1"/>
    <col min="14330" max="14330" width="9.28515625" style="6" bestFit="1" customWidth="1"/>
    <col min="14331" max="14331" width="12.140625" style="6" bestFit="1" customWidth="1"/>
    <col min="14332" max="14332" width="13.85546875" style="6" bestFit="1" customWidth="1"/>
    <col min="14333" max="14333" width="9.85546875" style="6" bestFit="1" customWidth="1"/>
    <col min="14334" max="14334" width="13.85546875" style="6" bestFit="1" customWidth="1"/>
    <col min="14335" max="14336" width="9.28515625" style="6" bestFit="1" customWidth="1"/>
    <col min="14337" max="14526" width="9.140625" style="6"/>
    <col min="14527" max="14527" width="5" style="6" customWidth="1"/>
    <col min="14528" max="14529" width="9.140625" style="6"/>
    <col min="14530" max="14530" width="9.5703125" style="6" customWidth="1"/>
    <col min="14531" max="14531" width="13.42578125" style="6" customWidth="1"/>
    <col min="14532" max="14532" width="10.140625" style="6" customWidth="1"/>
    <col min="14533" max="14533" width="11.140625" style="6" customWidth="1"/>
    <col min="14534" max="14534" width="10.28515625" style="6" customWidth="1"/>
    <col min="14535" max="14535" width="7" style="6" customWidth="1"/>
    <col min="14536" max="14536" width="12.85546875" style="6" customWidth="1"/>
    <col min="14537" max="14537" width="8.5703125" style="6" customWidth="1"/>
    <col min="14538" max="14538" width="14" style="6" customWidth="1"/>
    <col min="14539" max="14539" width="11" style="6" customWidth="1"/>
    <col min="14540" max="14540" width="11.140625" style="6" customWidth="1"/>
    <col min="14541" max="14541" width="12.5703125" style="6" customWidth="1"/>
    <col min="14542" max="14542" width="7.5703125" style="6" customWidth="1"/>
    <col min="14543" max="14543" width="8.5703125" style="6" customWidth="1"/>
    <col min="14544" max="14579" width="0" style="6" hidden="1" customWidth="1"/>
    <col min="14580" max="14580" width="12.42578125" style="6" customWidth="1"/>
    <col min="14581" max="14581" width="19" style="6" customWidth="1"/>
    <col min="14582" max="14583" width="13.85546875" style="6" bestFit="1" customWidth="1"/>
    <col min="14584" max="14584" width="9.28515625" style="6" bestFit="1" customWidth="1"/>
    <col min="14585" max="14585" width="12.140625" style="6" bestFit="1" customWidth="1"/>
    <col min="14586" max="14586" width="9.28515625" style="6" bestFit="1" customWidth="1"/>
    <col min="14587" max="14587" width="12.140625" style="6" bestFit="1" customWidth="1"/>
    <col min="14588" max="14588" width="13.85546875" style="6" bestFit="1" customWidth="1"/>
    <col min="14589" max="14589" width="9.85546875" style="6" bestFit="1" customWidth="1"/>
    <col min="14590" max="14590" width="13.85546875" style="6" bestFit="1" customWidth="1"/>
    <col min="14591" max="14592" width="9.28515625" style="6" bestFit="1" customWidth="1"/>
    <col min="14593" max="14782" width="9.140625" style="6"/>
    <col min="14783" max="14783" width="5" style="6" customWidth="1"/>
    <col min="14784" max="14785" width="9.140625" style="6"/>
    <col min="14786" max="14786" width="9.5703125" style="6" customWidth="1"/>
    <col min="14787" max="14787" width="13.42578125" style="6" customWidth="1"/>
    <col min="14788" max="14788" width="10.140625" style="6" customWidth="1"/>
    <col min="14789" max="14789" width="11.140625" style="6" customWidth="1"/>
    <col min="14790" max="14790" width="10.28515625" style="6" customWidth="1"/>
    <col min="14791" max="14791" width="7" style="6" customWidth="1"/>
    <col min="14792" max="14792" width="12.85546875" style="6" customWidth="1"/>
    <col min="14793" max="14793" width="8.5703125" style="6" customWidth="1"/>
    <col min="14794" max="14794" width="14" style="6" customWidth="1"/>
    <col min="14795" max="14795" width="11" style="6" customWidth="1"/>
    <col min="14796" max="14796" width="11.140625" style="6" customWidth="1"/>
    <col min="14797" max="14797" width="12.5703125" style="6" customWidth="1"/>
    <col min="14798" max="14798" width="7.5703125" style="6" customWidth="1"/>
    <col min="14799" max="14799" width="8.5703125" style="6" customWidth="1"/>
    <col min="14800" max="14835" width="0" style="6" hidden="1" customWidth="1"/>
    <col min="14836" max="14836" width="12.42578125" style="6" customWidth="1"/>
    <col min="14837" max="14837" width="19" style="6" customWidth="1"/>
    <col min="14838" max="14839" width="13.85546875" style="6" bestFit="1" customWidth="1"/>
    <col min="14840" max="14840" width="9.28515625" style="6" bestFit="1" customWidth="1"/>
    <col min="14841" max="14841" width="12.140625" style="6" bestFit="1" customWidth="1"/>
    <col min="14842" max="14842" width="9.28515625" style="6" bestFit="1" customWidth="1"/>
    <col min="14843" max="14843" width="12.140625" style="6" bestFit="1" customWidth="1"/>
    <col min="14844" max="14844" width="13.85546875" style="6" bestFit="1" customWidth="1"/>
    <col min="14845" max="14845" width="9.85546875" style="6" bestFit="1" customWidth="1"/>
    <col min="14846" max="14846" width="13.85546875" style="6" bestFit="1" customWidth="1"/>
    <col min="14847" max="14848" width="9.28515625" style="6" bestFit="1" customWidth="1"/>
    <col min="14849" max="15038" width="9.140625" style="6"/>
    <col min="15039" max="15039" width="5" style="6" customWidth="1"/>
    <col min="15040" max="15041" width="9.140625" style="6"/>
    <col min="15042" max="15042" width="9.5703125" style="6" customWidth="1"/>
    <col min="15043" max="15043" width="13.42578125" style="6" customWidth="1"/>
    <col min="15044" max="15044" width="10.140625" style="6" customWidth="1"/>
    <col min="15045" max="15045" width="11.140625" style="6" customWidth="1"/>
    <col min="15046" max="15046" width="10.28515625" style="6" customWidth="1"/>
    <col min="15047" max="15047" width="7" style="6" customWidth="1"/>
    <col min="15048" max="15048" width="12.85546875" style="6" customWidth="1"/>
    <col min="15049" max="15049" width="8.5703125" style="6" customWidth="1"/>
    <col min="15050" max="15050" width="14" style="6" customWidth="1"/>
    <col min="15051" max="15051" width="11" style="6" customWidth="1"/>
    <col min="15052" max="15052" width="11.140625" style="6" customWidth="1"/>
    <col min="15053" max="15053" width="12.5703125" style="6" customWidth="1"/>
    <col min="15054" max="15054" width="7.5703125" style="6" customWidth="1"/>
    <col min="15055" max="15055" width="8.5703125" style="6" customWidth="1"/>
    <col min="15056" max="15091" width="0" style="6" hidden="1" customWidth="1"/>
    <col min="15092" max="15092" width="12.42578125" style="6" customWidth="1"/>
    <col min="15093" max="15093" width="19" style="6" customWidth="1"/>
    <col min="15094" max="15095" width="13.85546875" style="6" bestFit="1" customWidth="1"/>
    <col min="15096" max="15096" width="9.28515625" style="6" bestFit="1" customWidth="1"/>
    <col min="15097" max="15097" width="12.140625" style="6" bestFit="1" customWidth="1"/>
    <col min="15098" max="15098" width="9.28515625" style="6" bestFit="1" customWidth="1"/>
    <col min="15099" max="15099" width="12.140625" style="6" bestFit="1" customWidth="1"/>
    <col min="15100" max="15100" width="13.85546875" style="6" bestFit="1" customWidth="1"/>
    <col min="15101" max="15101" width="9.85546875" style="6" bestFit="1" customWidth="1"/>
    <col min="15102" max="15102" width="13.85546875" style="6" bestFit="1" customWidth="1"/>
    <col min="15103" max="15104" width="9.28515625" style="6" bestFit="1" customWidth="1"/>
    <col min="15105" max="15294" width="9.140625" style="6"/>
    <col min="15295" max="15295" width="5" style="6" customWidth="1"/>
    <col min="15296" max="15297" width="9.140625" style="6"/>
    <col min="15298" max="15298" width="9.5703125" style="6" customWidth="1"/>
    <col min="15299" max="15299" width="13.42578125" style="6" customWidth="1"/>
    <col min="15300" max="15300" width="10.140625" style="6" customWidth="1"/>
    <col min="15301" max="15301" width="11.140625" style="6" customWidth="1"/>
    <col min="15302" max="15302" width="10.28515625" style="6" customWidth="1"/>
    <col min="15303" max="15303" width="7" style="6" customWidth="1"/>
    <col min="15304" max="15304" width="12.85546875" style="6" customWidth="1"/>
    <col min="15305" max="15305" width="8.5703125" style="6" customWidth="1"/>
    <col min="15306" max="15306" width="14" style="6" customWidth="1"/>
    <col min="15307" max="15307" width="11" style="6" customWidth="1"/>
    <col min="15308" max="15308" width="11.140625" style="6" customWidth="1"/>
    <col min="15309" max="15309" width="12.5703125" style="6" customWidth="1"/>
    <col min="15310" max="15310" width="7.5703125" style="6" customWidth="1"/>
    <col min="15311" max="15311" width="8.5703125" style="6" customWidth="1"/>
    <col min="15312" max="15347" width="0" style="6" hidden="1" customWidth="1"/>
    <col min="15348" max="15348" width="12.42578125" style="6" customWidth="1"/>
    <col min="15349" max="15349" width="19" style="6" customWidth="1"/>
    <col min="15350" max="15351" width="13.85546875" style="6" bestFit="1" customWidth="1"/>
    <col min="15352" max="15352" width="9.28515625" style="6" bestFit="1" customWidth="1"/>
    <col min="15353" max="15353" width="12.140625" style="6" bestFit="1" customWidth="1"/>
    <col min="15354" max="15354" width="9.28515625" style="6" bestFit="1" customWidth="1"/>
    <col min="15355" max="15355" width="12.140625" style="6" bestFit="1" customWidth="1"/>
    <col min="15356" max="15356" width="13.85546875" style="6" bestFit="1" customWidth="1"/>
    <col min="15357" max="15357" width="9.85546875" style="6" bestFit="1" customWidth="1"/>
    <col min="15358" max="15358" width="13.85546875" style="6" bestFit="1" customWidth="1"/>
    <col min="15359" max="15360" width="9.28515625" style="6" bestFit="1" customWidth="1"/>
    <col min="15361" max="15550" width="9.140625" style="6"/>
    <col min="15551" max="15551" width="5" style="6" customWidth="1"/>
    <col min="15552" max="15553" width="9.140625" style="6"/>
    <col min="15554" max="15554" width="9.5703125" style="6" customWidth="1"/>
    <col min="15555" max="15555" width="13.42578125" style="6" customWidth="1"/>
    <col min="15556" max="15556" width="10.140625" style="6" customWidth="1"/>
    <col min="15557" max="15557" width="11.140625" style="6" customWidth="1"/>
    <col min="15558" max="15558" width="10.28515625" style="6" customWidth="1"/>
    <col min="15559" max="15559" width="7" style="6" customWidth="1"/>
    <col min="15560" max="15560" width="12.85546875" style="6" customWidth="1"/>
    <col min="15561" max="15561" width="8.5703125" style="6" customWidth="1"/>
    <col min="15562" max="15562" width="14" style="6" customWidth="1"/>
    <col min="15563" max="15563" width="11" style="6" customWidth="1"/>
    <col min="15564" max="15564" width="11.140625" style="6" customWidth="1"/>
    <col min="15565" max="15565" width="12.5703125" style="6" customWidth="1"/>
    <col min="15566" max="15566" width="7.5703125" style="6" customWidth="1"/>
    <col min="15567" max="15567" width="8.5703125" style="6" customWidth="1"/>
    <col min="15568" max="15603" width="0" style="6" hidden="1" customWidth="1"/>
    <col min="15604" max="15604" width="12.42578125" style="6" customWidth="1"/>
    <col min="15605" max="15605" width="19" style="6" customWidth="1"/>
    <col min="15606" max="15607" width="13.85546875" style="6" bestFit="1" customWidth="1"/>
    <col min="15608" max="15608" width="9.28515625" style="6" bestFit="1" customWidth="1"/>
    <col min="15609" max="15609" width="12.140625" style="6" bestFit="1" customWidth="1"/>
    <col min="15610" max="15610" width="9.28515625" style="6" bestFit="1" customWidth="1"/>
    <col min="15611" max="15611" width="12.140625" style="6" bestFit="1" customWidth="1"/>
    <col min="15612" max="15612" width="13.85546875" style="6" bestFit="1" customWidth="1"/>
    <col min="15613" max="15613" width="9.85546875" style="6" bestFit="1" customWidth="1"/>
    <col min="15614" max="15614" width="13.85546875" style="6" bestFit="1" customWidth="1"/>
    <col min="15615" max="15616" width="9.28515625" style="6" bestFit="1" customWidth="1"/>
    <col min="15617" max="15806" width="9.140625" style="6"/>
    <col min="15807" max="15807" width="5" style="6" customWidth="1"/>
    <col min="15808" max="15809" width="9.140625" style="6"/>
    <col min="15810" max="15810" width="9.5703125" style="6" customWidth="1"/>
    <col min="15811" max="15811" width="13.42578125" style="6" customWidth="1"/>
    <col min="15812" max="15812" width="10.140625" style="6" customWidth="1"/>
    <col min="15813" max="15813" width="11.140625" style="6" customWidth="1"/>
    <col min="15814" max="15814" width="10.28515625" style="6" customWidth="1"/>
    <col min="15815" max="15815" width="7" style="6" customWidth="1"/>
    <col min="15816" max="15816" width="12.85546875" style="6" customWidth="1"/>
    <col min="15817" max="15817" width="8.5703125" style="6" customWidth="1"/>
    <col min="15818" max="15818" width="14" style="6" customWidth="1"/>
    <col min="15819" max="15819" width="11" style="6" customWidth="1"/>
    <col min="15820" max="15820" width="11.140625" style="6" customWidth="1"/>
    <col min="15821" max="15821" width="12.5703125" style="6" customWidth="1"/>
    <col min="15822" max="15822" width="7.5703125" style="6" customWidth="1"/>
    <col min="15823" max="15823" width="8.5703125" style="6" customWidth="1"/>
    <col min="15824" max="15859" width="0" style="6" hidden="1" customWidth="1"/>
    <col min="15860" max="15860" width="12.42578125" style="6" customWidth="1"/>
    <col min="15861" max="15861" width="19" style="6" customWidth="1"/>
    <col min="15862" max="15863" width="13.85546875" style="6" bestFit="1" customWidth="1"/>
    <col min="15864" max="15864" width="9.28515625" style="6" bestFit="1" customWidth="1"/>
    <col min="15865" max="15865" width="12.140625" style="6" bestFit="1" customWidth="1"/>
    <col min="15866" max="15866" width="9.28515625" style="6" bestFit="1" customWidth="1"/>
    <col min="15867" max="15867" width="12.140625" style="6" bestFit="1" customWidth="1"/>
    <col min="15868" max="15868" width="13.85546875" style="6" bestFit="1" customWidth="1"/>
    <col min="15869" max="15869" width="9.85546875" style="6" bestFit="1" customWidth="1"/>
    <col min="15870" max="15870" width="13.85546875" style="6" bestFit="1" customWidth="1"/>
    <col min="15871" max="15872" width="9.28515625" style="6" bestFit="1" customWidth="1"/>
    <col min="15873" max="16062" width="9.140625" style="6"/>
    <col min="16063" max="16063" width="5" style="6" customWidth="1"/>
    <col min="16064" max="16065" width="9.140625" style="6"/>
    <col min="16066" max="16066" width="9.5703125" style="6" customWidth="1"/>
    <col min="16067" max="16067" width="13.42578125" style="6" customWidth="1"/>
    <col min="16068" max="16068" width="10.140625" style="6" customWidth="1"/>
    <col min="16069" max="16069" width="11.140625" style="6" customWidth="1"/>
    <col min="16070" max="16070" width="10.28515625" style="6" customWidth="1"/>
    <col min="16071" max="16071" width="7" style="6" customWidth="1"/>
    <col min="16072" max="16072" width="12.85546875" style="6" customWidth="1"/>
    <col min="16073" max="16073" width="8.5703125" style="6" customWidth="1"/>
    <col min="16074" max="16074" width="14" style="6" customWidth="1"/>
    <col min="16075" max="16075" width="11" style="6" customWidth="1"/>
    <col min="16076" max="16076" width="11.140625" style="6" customWidth="1"/>
    <col min="16077" max="16077" width="12.5703125" style="6" customWidth="1"/>
    <col min="16078" max="16078" width="7.5703125" style="6" customWidth="1"/>
    <col min="16079" max="16079" width="8.5703125" style="6" customWidth="1"/>
    <col min="16080" max="16115" width="0" style="6" hidden="1" customWidth="1"/>
    <col min="16116" max="16116" width="12.42578125" style="6" customWidth="1"/>
    <col min="16117" max="16117" width="19" style="6" customWidth="1"/>
    <col min="16118" max="16119" width="13.85546875" style="6" bestFit="1" customWidth="1"/>
    <col min="16120" max="16120" width="9.28515625" style="6" bestFit="1" customWidth="1"/>
    <col min="16121" max="16121" width="12.140625" style="6" bestFit="1" customWidth="1"/>
    <col min="16122" max="16122" width="9.28515625" style="6" bestFit="1" customWidth="1"/>
    <col min="16123" max="16123" width="12.140625" style="6" bestFit="1" customWidth="1"/>
    <col min="16124" max="16124" width="13.85546875" style="6" bestFit="1" customWidth="1"/>
    <col min="16125" max="16125" width="9.85546875" style="6" bestFit="1" customWidth="1"/>
    <col min="16126" max="16126" width="13.85546875" style="6" bestFit="1" customWidth="1"/>
    <col min="16127" max="16128" width="9.28515625" style="6" bestFit="1" customWidth="1"/>
    <col min="16129" max="16384" width="9.140625" style="6"/>
  </cols>
  <sheetData>
    <row r="1" spans="2:18" x14ac:dyDescent="0.25">
      <c r="B1" s="151" t="s">
        <v>0</v>
      </c>
      <c r="C1" s="151"/>
      <c r="D1" s="151"/>
      <c r="E1" s="151"/>
      <c r="F1" s="151"/>
      <c r="G1" s="151"/>
      <c r="K1" s="3"/>
      <c r="L1" s="4"/>
      <c r="M1" s="4"/>
      <c r="N1" s="4"/>
      <c r="O1" s="5"/>
      <c r="P1" s="5"/>
      <c r="Q1" s="5"/>
      <c r="R1" s="5"/>
    </row>
    <row r="2" spans="2:18" x14ac:dyDescent="0.25">
      <c r="B2" s="152" t="s">
        <v>1</v>
      </c>
      <c r="C2" s="152"/>
      <c r="D2" s="152"/>
      <c r="E2" s="152"/>
      <c r="F2" s="7"/>
      <c r="G2" s="1"/>
      <c r="M2" s="153" t="s">
        <v>78</v>
      </c>
      <c r="N2" s="154"/>
      <c r="O2" s="154"/>
      <c r="P2" s="154"/>
      <c r="Q2" s="154"/>
      <c r="R2" s="154"/>
    </row>
    <row r="3" spans="2:18" ht="12.75" customHeight="1" x14ac:dyDescent="0.25">
      <c r="F3" s="1"/>
      <c r="G3" s="1"/>
      <c r="O3" s="155"/>
      <c r="P3" s="156"/>
      <c r="Q3" s="131"/>
      <c r="R3" s="12"/>
    </row>
    <row r="4" spans="2:18" x14ac:dyDescent="0.25">
      <c r="N4" s="3"/>
      <c r="O4" s="156"/>
      <c r="P4" s="156"/>
      <c r="Q4" s="131"/>
      <c r="R4" s="12"/>
    </row>
    <row r="5" spans="2:18" x14ac:dyDescent="0.25">
      <c r="O5" s="7"/>
      <c r="P5" s="7"/>
      <c r="Q5" s="12"/>
      <c r="R5" s="12"/>
    </row>
    <row r="6" spans="2:18" x14ac:dyDescent="0.25">
      <c r="O6" s="7"/>
      <c r="P6" s="7"/>
      <c r="Q6" s="12"/>
      <c r="R6" s="12"/>
    </row>
    <row r="7" spans="2:18" ht="18" customHeight="1" x14ac:dyDescent="0.25">
      <c r="C7" s="131" t="s">
        <v>2</v>
      </c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</row>
    <row r="8" spans="2:18" ht="18" customHeight="1" x14ac:dyDescent="0.25">
      <c r="C8" s="15"/>
      <c r="D8" s="15"/>
      <c r="E8" s="15"/>
      <c r="F8" s="12"/>
      <c r="G8" s="16"/>
      <c r="H8" s="131" t="s">
        <v>4</v>
      </c>
      <c r="I8" s="131"/>
      <c r="J8" s="131"/>
      <c r="K8" s="131"/>
      <c r="L8" s="131"/>
      <c r="M8" s="16"/>
      <c r="N8" s="16"/>
    </row>
    <row r="9" spans="2:18" ht="8.25" customHeight="1" x14ac:dyDescent="0.25"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</row>
    <row r="10" spans="2:18" x14ac:dyDescent="0.25">
      <c r="P10" s="18" t="s">
        <v>5</v>
      </c>
    </row>
    <row r="11" spans="2:18" s="24" customFormat="1" x14ac:dyDescent="0.2">
      <c r="B11" s="146" t="s">
        <v>6</v>
      </c>
      <c r="C11" s="146" t="s">
        <v>7</v>
      </c>
      <c r="D11" s="146"/>
      <c r="E11" s="146"/>
      <c r="F11" s="146"/>
      <c r="G11" s="147" t="s">
        <v>8</v>
      </c>
      <c r="H11" s="147" t="s">
        <v>9</v>
      </c>
      <c r="I11" s="147" t="s">
        <v>10</v>
      </c>
      <c r="J11" s="146" t="s">
        <v>11</v>
      </c>
      <c r="K11" s="142"/>
      <c r="L11" s="142"/>
      <c r="M11" s="142"/>
      <c r="N11" s="142"/>
      <c r="O11" s="142"/>
      <c r="P11" s="142"/>
      <c r="Q11" s="142" t="s">
        <v>12</v>
      </c>
      <c r="R11" s="142" t="s">
        <v>13</v>
      </c>
    </row>
    <row r="12" spans="2:18" s="24" customFormat="1" x14ac:dyDescent="0.2">
      <c r="B12" s="146"/>
      <c r="C12" s="146"/>
      <c r="D12" s="146"/>
      <c r="E12" s="146"/>
      <c r="F12" s="146"/>
      <c r="G12" s="147"/>
      <c r="H12" s="147"/>
      <c r="I12" s="147"/>
      <c r="J12" s="146" t="s">
        <v>16</v>
      </c>
      <c r="K12" s="147" t="s">
        <v>17</v>
      </c>
      <c r="L12" s="146" t="s">
        <v>18</v>
      </c>
      <c r="M12" s="146" t="s">
        <v>19</v>
      </c>
      <c r="N12" s="146" t="s">
        <v>20</v>
      </c>
      <c r="O12" s="146" t="s">
        <v>21</v>
      </c>
      <c r="P12" s="146"/>
      <c r="Q12" s="142"/>
      <c r="R12" s="142"/>
    </row>
    <row r="13" spans="2:18" s="24" customFormat="1" ht="71.25" x14ac:dyDescent="0.2">
      <c r="B13" s="146"/>
      <c r="C13" s="146"/>
      <c r="D13" s="146"/>
      <c r="E13" s="146"/>
      <c r="F13" s="146"/>
      <c r="G13" s="147"/>
      <c r="H13" s="147"/>
      <c r="I13" s="147"/>
      <c r="J13" s="142"/>
      <c r="K13" s="147"/>
      <c r="L13" s="142"/>
      <c r="M13" s="142"/>
      <c r="N13" s="142"/>
      <c r="O13" s="21" t="s">
        <v>22</v>
      </c>
      <c r="P13" s="21" t="s">
        <v>23</v>
      </c>
      <c r="Q13" s="142"/>
      <c r="R13" s="142"/>
    </row>
    <row r="14" spans="2:18" s="33" customFormat="1" ht="25.5" customHeight="1" x14ac:dyDescent="0.2">
      <c r="B14" s="27">
        <v>0</v>
      </c>
      <c r="C14" s="148">
        <v>1</v>
      </c>
      <c r="D14" s="148"/>
      <c r="E14" s="148"/>
      <c r="F14" s="27"/>
      <c r="G14" s="28">
        <v>2</v>
      </c>
      <c r="H14" s="28">
        <v>3</v>
      </c>
      <c r="I14" s="28">
        <v>4</v>
      </c>
      <c r="J14" s="28">
        <v>5</v>
      </c>
      <c r="K14" s="28">
        <v>6</v>
      </c>
      <c r="L14" s="28">
        <v>7</v>
      </c>
      <c r="M14" s="28">
        <v>8</v>
      </c>
      <c r="N14" s="28">
        <v>9</v>
      </c>
      <c r="O14" s="28">
        <v>10</v>
      </c>
      <c r="P14" s="28">
        <v>11</v>
      </c>
      <c r="Q14" s="29">
        <v>12</v>
      </c>
      <c r="R14" s="29">
        <v>13</v>
      </c>
    </row>
    <row r="15" spans="2:18" s="38" customFormat="1" ht="35.1" customHeight="1" x14ac:dyDescent="0.2">
      <c r="B15" s="34"/>
      <c r="C15" s="149" t="s">
        <v>24</v>
      </c>
      <c r="D15" s="149"/>
      <c r="E15" s="149"/>
      <c r="F15" s="35"/>
      <c r="G15" s="34">
        <f t="shared" ref="G15:R15" si="0">G16+G17+G18</f>
        <v>56370.581230000003</v>
      </c>
      <c r="H15" s="34">
        <f t="shared" si="0"/>
        <v>70895.06</v>
      </c>
      <c r="I15" s="34">
        <v>37888.57</v>
      </c>
      <c r="J15" s="34">
        <f t="shared" si="0"/>
        <v>0</v>
      </c>
      <c r="K15" s="34">
        <f t="shared" si="0"/>
        <v>4784.67083</v>
      </c>
      <c r="L15" s="34">
        <f t="shared" si="0"/>
        <v>0</v>
      </c>
      <c r="M15" s="34">
        <f t="shared" si="0"/>
        <v>17600.29</v>
      </c>
      <c r="N15" s="34">
        <v>15503.61</v>
      </c>
      <c r="O15" s="34">
        <v>343.9</v>
      </c>
      <c r="P15" s="34">
        <v>15159.71</v>
      </c>
      <c r="Q15" s="34">
        <f t="shared" si="0"/>
        <v>0</v>
      </c>
      <c r="R15" s="34">
        <f t="shared" si="0"/>
        <v>0</v>
      </c>
    </row>
    <row r="16" spans="2:18" s="38" customFormat="1" ht="20.100000000000001" customHeight="1" x14ac:dyDescent="0.2">
      <c r="B16" s="39" t="s">
        <v>25</v>
      </c>
      <c r="C16" s="135" t="s">
        <v>26</v>
      </c>
      <c r="D16" s="135"/>
      <c r="E16" s="135"/>
      <c r="F16" s="40"/>
      <c r="G16" s="39">
        <f>G23+G28+G31+G37+G41</f>
        <v>56270.581230000003</v>
      </c>
      <c r="H16" s="39">
        <f t="shared" ref="H16:R16" si="1">H23+H28+H31+H37+H41</f>
        <v>61375.48</v>
      </c>
      <c r="I16" s="39">
        <f t="shared" si="1"/>
        <v>28949.100830000003</v>
      </c>
      <c r="J16" s="39">
        <f t="shared" si="1"/>
        <v>0</v>
      </c>
      <c r="K16" s="39">
        <f t="shared" si="1"/>
        <v>4784.67083</v>
      </c>
      <c r="L16" s="39">
        <f t="shared" si="1"/>
        <v>0</v>
      </c>
      <c r="M16" s="39">
        <f t="shared" si="1"/>
        <v>17600.29</v>
      </c>
      <c r="N16" s="39">
        <f t="shared" si="1"/>
        <v>6564.14</v>
      </c>
      <c r="O16" s="39">
        <v>341.37</v>
      </c>
      <c r="P16" s="39">
        <v>6222.77</v>
      </c>
      <c r="Q16" s="39">
        <f t="shared" si="1"/>
        <v>0</v>
      </c>
      <c r="R16" s="39">
        <f t="shared" si="1"/>
        <v>0</v>
      </c>
    </row>
    <row r="17" spans="2:18" s="38" customFormat="1" ht="20.100000000000001" customHeight="1" x14ac:dyDescent="0.2">
      <c r="B17" s="43" t="s">
        <v>27</v>
      </c>
      <c r="C17" s="150" t="s">
        <v>28</v>
      </c>
      <c r="D17" s="150"/>
      <c r="E17" s="150"/>
      <c r="F17" s="44"/>
      <c r="G17" s="43">
        <f>G34</f>
        <v>100</v>
      </c>
      <c r="H17" s="43">
        <f t="shared" ref="H17:R17" si="2">H34</f>
        <v>9519.58</v>
      </c>
      <c r="I17" s="43">
        <v>8939.4699999999993</v>
      </c>
      <c r="J17" s="43">
        <f t="shared" si="2"/>
        <v>0</v>
      </c>
      <c r="K17" s="43">
        <f t="shared" si="2"/>
        <v>0</v>
      </c>
      <c r="L17" s="43">
        <f t="shared" si="2"/>
        <v>0</v>
      </c>
      <c r="M17" s="43">
        <f t="shared" si="2"/>
        <v>0</v>
      </c>
      <c r="N17" s="43">
        <v>8939.4699999999993</v>
      </c>
      <c r="O17" s="43">
        <v>2.5299999999999998</v>
      </c>
      <c r="P17" s="43">
        <v>8936.94</v>
      </c>
      <c r="Q17" s="43">
        <f t="shared" si="2"/>
        <v>0</v>
      </c>
      <c r="R17" s="43">
        <f t="shared" si="2"/>
        <v>0</v>
      </c>
    </row>
    <row r="18" spans="2:18" s="38" customFormat="1" ht="20.100000000000001" customHeight="1" x14ac:dyDescent="0.2">
      <c r="B18" s="46" t="s">
        <v>29</v>
      </c>
      <c r="C18" s="140" t="s">
        <v>30</v>
      </c>
      <c r="D18" s="140"/>
      <c r="E18" s="140"/>
      <c r="F18" s="47"/>
      <c r="G18" s="46">
        <f>G25</f>
        <v>0</v>
      </c>
      <c r="H18" s="46">
        <f t="shared" ref="H18:R18" si="3">H25</f>
        <v>0</v>
      </c>
      <c r="I18" s="46">
        <f t="shared" si="3"/>
        <v>0</v>
      </c>
      <c r="J18" s="46">
        <f t="shared" si="3"/>
        <v>0</v>
      </c>
      <c r="K18" s="46">
        <f t="shared" si="3"/>
        <v>0</v>
      </c>
      <c r="L18" s="46">
        <f t="shared" si="3"/>
        <v>0</v>
      </c>
      <c r="M18" s="46">
        <f t="shared" si="3"/>
        <v>0</v>
      </c>
      <c r="N18" s="46">
        <f t="shared" si="3"/>
        <v>0</v>
      </c>
      <c r="O18" s="46">
        <f t="shared" si="3"/>
        <v>0</v>
      </c>
      <c r="P18" s="46">
        <f t="shared" si="3"/>
        <v>0</v>
      </c>
      <c r="Q18" s="46">
        <f t="shared" si="3"/>
        <v>0</v>
      </c>
      <c r="R18" s="46">
        <f t="shared" si="3"/>
        <v>0</v>
      </c>
    </row>
    <row r="19" spans="2:18" s="58" customFormat="1" ht="12.75" customHeight="1" x14ac:dyDescent="0.2">
      <c r="B19" s="49"/>
      <c r="C19" s="141"/>
      <c r="D19" s="141"/>
      <c r="E19" s="141"/>
      <c r="F19" s="50"/>
      <c r="G19" s="51"/>
      <c r="H19" s="51"/>
      <c r="I19" s="51"/>
      <c r="J19" s="51"/>
      <c r="K19" s="51"/>
      <c r="L19" s="52"/>
      <c r="M19" s="52"/>
      <c r="N19" s="51"/>
      <c r="O19" s="51"/>
      <c r="P19" s="51"/>
      <c r="Q19" s="53"/>
      <c r="R19" s="53"/>
    </row>
    <row r="20" spans="2:18" s="66" customFormat="1" ht="7.5" customHeight="1" x14ac:dyDescent="0.2">
      <c r="B20" s="59"/>
      <c r="C20" s="137"/>
      <c r="D20" s="137"/>
      <c r="E20" s="137"/>
      <c r="F20" s="60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</row>
    <row r="21" spans="2:18" s="66" customFormat="1" ht="35.1" customHeight="1" x14ac:dyDescent="0.2">
      <c r="B21" s="67">
        <v>1</v>
      </c>
      <c r="C21" s="136" t="s">
        <v>32</v>
      </c>
      <c r="D21" s="136"/>
      <c r="E21" s="136"/>
      <c r="F21" s="68"/>
      <c r="G21" s="69">
        <f t="shared" ref="G21:R21" si="4">G23+G25</f>
        <v>7208.3212300000005</v>
      </c>
      <c r="H21" s="69">
        <f t="shared" si="4"/>
        <v>7208.32</v>
      </c>
      <c r="I21" s="69">
        <f t="shared" si="4"/>
        <v>1862.15</v>
      </c>
      <c r="J21" s="69">
        <f t="shared" si="4"/>
        <v>0</v>
      </c>
      <c r="K21" s="69">
        <f t="shared" si="4"/>
        <v>0</v>
      </c>
      <c r="L21" s="69">
        <f t="shared" si="4"/>
        <v>0</v>
      </c>
      <c r="M21" s="69">
        <f t="shared" si="4"/>
        <v>1862.15</v>
      </c>
      <c r="N21" s="69">
        <f t="shared" si="4"/>
        <v>0</v>
      </c>
      <c r="O21" s="69">
        <f t="shared" si="4"/>
        <v>0</v>
      </c>
      <c r="P21" s="69">
        <f t="shared" si="4"/>
        <v>0</v>
      </c>
      <c r="Q21" s="69">
        <f t="shared" si="4"/>
        <v>0</v>
      </c>
      <c r="R21" s="69">
        <f t="shared" si="4"/>
        <v>0</v>
      </c>
    </row>
    <row r="22" spans="2:18" s="66" customFormat="1" ht="21.75" customHeight="1" x14ac:dyDescent="0.2">
      <c r="B22" s="70"/>
      <c r="C22" s="138"/>
      <c r="D22" s="138"/>
      <c r="E22" s="138"/>
      <c r="F22" s="2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</row>
    <row r="23" spans="2:18" s="66" customFormat="1" ht="20.100000000000001" customHeight="1" x14ac:dyDescent="0.2">
      <c r="B23" s="75" t="s">
        <v>27</v>
      </c>
      <c r="C23" s="135" t="s">
        <v>26</v>
      </c>
      <c r="D23" s="139"/>
      <c r="E23" s="139"/>
      <c r="F23" s="76"/>
      <c r="G23" s="39">
        <f t="shared" ref="G23:R23" si="5">G24</f>
        <v>7208.3212300000005</v>
      </c>
      <c r="H23" s="39">
        <f t="shared" si="5"/>
        <v>7208.32</v>
      </c>
      <c r="I23" s="39">
        <f t="shared" si="5"/>
        <v>1862.15</v>
      </c>
      <c r="J23" s="39">
        <f t="shared" si="5"/>
        <v>0</v>
      </c>
      <c r="K23" s="39">
        <f t="shared" si="5"/>
        <v>0</v>
      </c>
      <c r="L23" s="39">
        <f t="shared" si="5"/>
        <v>0</v>
      </c>
      <c r="M23" s="39">
        <f t="shared" si="5"/>
        <v>1862.15</v>
      </c>
      <c r="N23" s="39">
        <f t="shared" si="5"/>
        <v>0</v>
      </c>
      <c r="O23" s="39">
        <f t="shared" si="5"/>
        <v>0</v>
      </c>
      <c r="P23" s="39">
        <f t="shared" si="5"/>
        <v>0</v>
      </c>
      <c r="Q23" s="39">
        <f t="shared" si="5"/>
        <v>0</v>
      </c>
      <c r="R23" s="39">
        <f t="shared" si="5"/>
        <v>0</v>
      </c>
    </row>
    <row r="24" spans="2:18" s="66" customFormat="1" ht="62.25" customHeight="1" x14ac:dyDescent="0.2">
      <c r="B24" s="77" t="s">
        <v>33</v>
      </c>
      <c r="C24" s="130" t="s">
        <v>34</v>
      </c>
      <c r="D24" s="130"/>
      <c r="E24" s="130"/>
      <c r="F24" s="21" t="s">
        <v>35</v>
      </c>
      <c r="G24" s="78">
        <f>7208321.23/1000</f>
        <v>7208.3212300000005</v>
      </c>
      <c r="H24" s="78">
        <v>7208.32</v>
      </c>
      <c r="I24" s="78">
        <f>SUM(J24:N24)</f>
        <v>1862.15</v>
      </c>
      <c r="J24" s="78">
        <v>0</v>
      </c>
      <c r="K24" s="78">
        <v>0</v>
      </c>
      <c r="L24" s="78">
        <v>0</v>
      </c>
      <c r="M24" s="78">
        <v>1862.15</v>
      </c>
      <c r="N24" s="78">
        <f>SUM(O24:P24)</f>
        <v>0</v>
      </c>
      <c r="O24" s="78">
        <v>0</v>
      </c>
      <c r="P24" s="79">
        <v>0</v>
      </c>
      <c r="Q24" s="80">
        <v>0</v>
      </c>
      <c r="R24" s="81">
        <v>0</v>
      </c>
    </row>
    <row r="25" spans="2:18" s="66" customFormat="1" ht="20.100000000000001" customHeight="1" x14ac:dyDescent="0.2">
      <c r="B25" s="87" t="s">
        <v>29</v>
      </c>
      <c r="C25" s="140" t="s">
        <v>30</v>
      </c>
      <c r="D25" s="140"/>
      <c r="E25" s="140"/>
      <c r="F25" s="47"/>
      <c r="G25" s="46">
        <f>G26</f>
        <v>0</v>
      </c>
      <c r="H25" s="46">
        <f t="shared" ref="H25:R25" si="6">H26</f>
        <v>0</v>
      </c>
      <c r="I25" s="46">
        <f t="shared" si="6"/>
        <v>0</v>
      </c>
      <c r="J25" s="46">
        <f t="shared" si="6"/>
        <v>0</v>
      </c>
      <c r="K25" s="46">
        <f t="shared" si="6"/>
        <v>0</v>
      </c>
      <c r="L25" s="46">
        <f t="shared" si="6"/>
        <v>0</v>
      </c>
      <c r="M25" s="46">
        <f t="shared" si="6"/>
        <v>0</v>
      </c>
      <c r="N25" s="46">
        <f t="shared" si="6"/>
        <v>0</v>
      </c>
      <c r="O25" s="46">
        <f t="shared" si="6"/>
        <v>0</v>
      </c>
      <c r="P25" s="46">
        <f t="shared" si="6"/>
        <v>0</v>
      </c>
      <c r="Q25" s="46">
        <f t="shared" si="6"/>
        <v>0</v>
      </c>
      <c r="R25" s="46">
        <f t="shared" si="6"/>
        <v>0</v>
      </c>
    </row>
    <row r="26" spans="2:18" s="66" customFormat="1" ht="20.25" customHeight="1" x14ac:dyDescent="0.2">
      <c r="B26" s="77"/>
      <c r="C26" s="130"/>
      <c r="D26" s="130"/>
      <c r="E26" s="130"/>
      <c r="F26" s="21"/>
      <c r="G26" s="78"/>
      <c r="H26" s="78"/>
      <c r="I26" s="78"/>
      <c r="J26" s="78"/>
      <c r="K26" s="89"/>
      <c r="L26" s="78"/>
      <c r="M26" s="78"/>
      <c r="N26" s="89"/>
      <c r="O26" s="78"/>
      <c r="P26" s="79"/>
      <c r="Q26" s="90"/>
      <c r="R26" s="91"/>
    </row>
    <row r="27" spans="2:18" s="58" customFormat="1" ht="35.1" customHeight="1" x14ac:dyDescent="0.2">
      <c r="B27" s="67">
        <v>2</v>
      </c>
      <c r="C27" s="136" t="s">
        <v>39</v>
      </c>
      <c r="D27" s="136"/>
      <c r="E27" s="136"/>
      <c r="F27" s="68"/>
      <c r="G27" s="69">
        <f t="shared" ref="G27:R27" si="7">G28</f>
        <v>12334.28</v>
      </c>
      <c r="H27" s="69">
        <f t="shared" si="7"/>
        <v>17222.79</v>
      </c>
      <c r="I27" s="69">
        <f t="shared" si="7"/>
        <v>9693.880000000001</v>
      </c>
      <c r="J27" s="69">
        <f t="shared" si="7"/>
        <v>0</v>
      </c>
      <c r="K27" s="69">
        <f t="shared" si="7"/>
        <v>4351.08</v>
      </c>
      <c r="L27" s="69">
        <f t="shared" si="7"/>
        <v>0</v>
      </c>
      <c r="M27" s="69">
        <f t="shared" si="7"/>
        <v>0</v>
      </c>
      <c r="N27" s="69">
        <f t="shared" si="7"/>
        <v>5342.8</v>
      </c>
      <c r="O27" s="69">
        <f t="shared" si="7"/>
        <v>0</v>
      </c>
      <c r="P27" s="69">
        <f t="shared" si="7"/>
        <v>5342.8</v>
      </c>
      <c r="Q27" s="69">
        <f t="shared" si="7"/>
        <v>0</v>
      </c>
      <c r="R27" s="69">
        <f t="shared" si="7"/>
        <v>0</v>
      </c>
    </row>
    <row r="28" spans="2:18" s="58" customFormat="1" ht="20.100000000000001" customHeight="1" x14ac:dyDescent="0.2">
      <c r="B28" s="75" t="s">
        <v>25</v>
      </c>
      <c r="C28" s="135" t="s">
        <v>26</v>
      </c>
      <c r="D28" s="135"/>
      <c r="E28" s="135"/>
      <c r="F28" s="96"/>
      <c r="G28" s="97">
        <f t="shared" ref="G28:R28" si="8">SUM(G29)</f>
        <v>12334.28</v>
      </c>
      <c r="H28" s="97">
        <f t="shared" si="8"/>
        <v>17222.79</v>
      </c>
      <c r="I28" s="97">
        <f t="shared" si="8"/>
        <v>9693.880000000001</v>
      </c>
      <c r="J28" s="97">
        <f t="shared" si="8"/>
        <v>0</v>
      </c>
      <c r="K28" s="97">
        <f t="shared" si="8"/>
        <v>4351.08</v>
      </c>
      <c r="L28" s="97">
        <f t="shared" si="8"/>
        <v>0</v>
      </c>
      <c r="M28" s="97">
        <f t="shared" si="8"/>
        <v>0</v>
      </c>
      <c r="N28" s="97">
        <f t="shared" si="8"/>
        <v>5342.8</v>
      </c>
      <c r="O28" s="97">
        <f t="shared" si="8"/>
        <v>0</v>
      </c>
      <c r="P28" s="97">
        <f t="shared" si="8"/>
        <v>5342.8</v>
      </c>
      <c r="Q28" s="97">
        <f t="shared" si="8"/>
        <v>0</v>
      </c>
      <c r="R28" s="97">
        <f t="shared" si="8"/>
        <v>0</v>
      </c>
    </row>
    <row r="29" spans="2:18" s="58" customFormat="1" ht="46.5" customHeight="1" x14ac:dyDescent="0.2">
      <c r="B29" s="77" t="s">
        <v>33</v>
      </c>
      <c r="C29" s="130" t="s">
        <v>40</v>
      </c>
      <c r="D29" s="130"/>
      <c r="E29" s="130"/>
      <c r="F29" s="21" t="s">
        <v>41</v>
      </c>
      <c r="G29" s="79">
        <v>12334.28</v>
      </c>
      <c r="H29" s="79">
        <v>17222.79</v>
      </c>
      <c r="I29" s="78">
        <f>SUM(J29:N29)</f>
        <v>9693.880000000001</v>
      </c>
      <c r="J29" s="78">
        <v>0</v>
      </c>
      <c r="K29" s="89">
        <v>4351.08</v>
      </c>
      <c r="L29" s="78">
        <v>0</v>
      </c>
      <c r="M29" s="78">
        <v>0</v>
      </c>
      <c r="N29" s="78">
        <f>SUM(O29:P29)</f>
        <v>5342.8</v>
      </c>
      <c r="O29" s="78">
        <v>0</v>
      </c>
      <c r="P29" s="78">
        <v>5342.8</v>
      </c>
      <c r="Q29" s="80">
        <v>0</v>
      </c>
      <c r="R29" s="81">
        <v>0</v>
      </c>
    </row>
    <row r="30" spans="2:18" s="58" customFormat="1" ht="35.1" customHeight="1" x14ac:dyDescent="0.2">
      <c r="B30" s="67">
        <v>3</v>
      </c>
      <c r="C30" s="136" t="s">
        <v>45</v>
      </c>
      <c r="D30" s="136"/>
      <c r="E30" s="136"/>
      <c r="F30" s="68"/>
      <c r="G30" s="69">
        <f t="shared" ref="G30:R30" si="9">G31+G34</f>
        <v>6854.27</v>
      </c>
      <c r="H30" s="69">
        <f t="shared" si="9"/>
        <v>15217.42</v>
      </c>
      <c r="I30" s="69">
        <v>10222.120000000001</v>
      </c>
      <c r="J30" s="69">
        <f t="shared" si="9"/>
        <v>0</v>
      </c>
      <c r="K30" s="69">
        <f t="shared" si="9"/>
        <v>328.09</v>
      </c>
      <c r="L30" s="69">
        <f t="shared" si="9"/>
        <v>0</v>
      </c>
      <c r="M30" s="69">
        <f t="shared" si="9"/>
        <v>553</v>
      </c>
      <c r="N30" s="69">
        <v>9341.0300000000007</v>
      </c>
      <c r="O30" s="69">
        <v>2.5299999999999998</v>
      </c>
      <c r="P30" s="69">
        <v>9338.5</v>
      </c>
      <c r="Q30" s="69">
        <f t="shared" si="9"/>
        <v>0</v>
      </c>
      <c r="R30" s="69">
        <f t="shared" si="9"/>
        <v>0</v>
      </c>
    </row>
    <row r="31" spans="2:18" s="58" customFormat="1" ht="41.25" customHeight="1" x14ac:dyDescent="0.2">
      <c r="B31" s="75" t="s">
        <v>25</v>
      </c>
      <c r="C31" s="135" t="s">
        <v>26</v>
      </c>
      <c r="D31" s="135"/>
      <c r="E31" s="135"/>
      <c r="F31" s="96"/>
      <c r="G31" s="97">
        <f t="shared" ref="G31:R31" si="10">SUM(G32:G33)</f>
        <v>6754.27</v>
      </c>
      <c r="H31" s="97">
        <f t="shared" si="10"/>
        <v>5697.84</v>
      </c>
      <c r="I31" s="97">
        <f t="shared" si="10"/>
        <v>1282.6500000000001</v>
      </c>
      <c r="J31" s="97">
        <f t="shared" si="10"/>
        <v>0</v>
      </c>
      <c r="K31" s="97">
        <f t="shared" si="10"/>
        <v>328.09</v>
      </c>
      <c r="L31" s="97">
        <f t="shared" si="10"/>
        <v>0</v>
      </c>
      <c r="M31" s="97">
        <f t="shared" si="10"/>
        <v>553</v>
      </c>
      <c r="N31" s="97">
        <f t="shared" si="10"/>
        <v>401.56</v>
      </c>
      <c r="O31" s="97">
        <f t="shared" si="10"/>
        <v>0</v>
      </c>
      <c r="P31" s="97">
        <f t="shared" si="10"/>
        <v>401.56</v>
      </c>
      <c r="Q31" s="97">
        <f t="shared" si="10"/>
        <v>0</v>
      </c>
      <c r="R31" s="97">
        <f t="shared" si="10"/>
        <v>0</v>
      </c>
    </row>
    <row r="32" spans="2:18" s="58" customFormat="1" ht="45" customHeight="1" x14ac:dyDescent="0.2">
      <c r="B32" s="77" t="s">
        <v>33</v>
      </c>
      <c r="C32" s="130" t="s">
        <v>46</v>
      </c>
      <c r="D32" s="130"/>
      <c r="E32" s="130"/>
      <c r="F32" s="21" t="s">
        <v>47</v>
      </c>
      <c r="G32" s="78">
        <v>4370.05</v>
      </c>
      <c r="H32" s="78">
        <v>4778.13</v>
      </c>
      <c r="I32" s="78">
        <f>SUM(J32:N32)</f>
        <v>729.65</v>
      </c>
      <c r="J32" s="78">
        <v>0</v>
      </c>
      <c r="K32" s="89">
        <v>328.09</v>
      </c>
      <c r="L32" s="78">
        <v>0</v>
      </c>
      <c r="M32" s="78">
        <v>0</v>
      </c>
      <c r="N32" s="78">
        <f>SUM(O32:P32)</f>
        <v>401.56</v>
      </c>
      <c r="O32" s="61">
        <v>0</v>
      </c>
      <c r="P32" s="78">
        <v>401.56</v>
      </c>
      <c r="Q32" s="80">
        <v>0</v>
      </c>
      <c r="R32" s="81">
        <v>0</v>
      </c>
    </row>
    <row r="33" spans="2:25" s="58" customFormat="1" ht="34.5" customHeight="1" x14ac:dyDescent="0.2">
      <c r="B33" s="77" t="s">
        <v>51</v>
      </c>
      <c r="C33" s="130" t="s">
        <v>52</v>
      </c>
      <c r="D33" s="130"/>
      <c r="E33" s="130"/>
      <c r="F33" s="21" t="s">
        <v>53</v>
      </c>
      <c r="G33" s="78">
        <v>2384.2199999999998</v>
      </c>
      <c r="H33" s="78">
        <v>919.71</v>
      </c>
      <c r="I33" s="78">
        <f>SUM(J33:N33)</f>
        <v>553</v>
      </c>
      <c r="J33" s="78">
        <v>0</v>
      </c>
      <c r="K33" s="89">
        <v>0</v>
      </c>
      <c r="L33" s="78">
        <v>0</v>
      </c>
      <c r="M33" s="89">
        <v>553</v>
      </c>
      <c r="N33" s="78">
        <f>SUM(O33:P33)</f>
        <v>0</v>
      </c>
      <c r="O33" s="78">
        <v>0</v>
      </c>
      <c r="P33" s="78">
        <v>0</v>
      </c>
      <c r="Q33" s="80">
        <v>0</v>
      </c>
      <c r="R33" s="81">
        <v>0</v>
      </c>
    </row>
    <row r="34" spans="2:25" s="58" customFormat="1" ht="20.100000000000001" customHeight="1" x14ac:dyDescent="0.2">
      <c r="B34" s="105" t="s">
        <v>27</v>
      </c>
      <c r="C34" s="132" t="s">
        <v>54</v>
      </c>
      <c r="D34" s="132"/>
      <c r="E34" s="132"/>
      <c r="F34" s="106"/>
      <c r="G34" s="43">
        <f>G35</f>
        <v>100</v>
      </c>
      <c r="H34" s="43">
        <f t="shared" ref="H34:R34" si="11">H35</f>
        <v>9519.58</v>
      </c>
      <c r="I34" s="43">
        <v>8939.4699999999993</v>
      </c>
      <c r="J34" s="43">
        <f t="shared" si="11"/>
        <v>0</v>
      </c>
      <c r="K34" s="43">
        <f t="shared" si="11"/>
        <v>0</v>
      </c>
      <c r="L34" s="43">
        <f t="shared" si="11"/>
        <v>0</v>
      </c>
      <c r="M34" s="43">
        <f t="shared" si="11"/>
        <v>0</v>
      </c>
      <c r="N34" s="43">
        <v>8939.4699999999993</v>
      </c>
      <c r="O34" s="43">
        <v>2.5299999999999998</v>
      </c>
      <c r="P34" s="43">
        <v>8936.94</v>
      </c>
      <c r="Q34" s="43">
        <f t="shared" si="11"/>
        <v>0</v>
      </c>
      <c r="R34" s="43">
        <f t="shared" si="11"/>
        <v>0</v>
      </c>
    </row>
    <row r="35" spans="2:25" s="58" customFormat="1" ht="36.75" customHeight="1" x14ac:dyDescent="0.2">
      <c r="B35" s="77" t="s">
        <v>55</v>
      </c>
      <c r="C35" s="130" t="s">
        <v>56</v>
      </c>
      <c r="D35" s="133"/>
      <c r="E35" s="133"/>
      <c r="F35" s="21" t="s">
        <v>57</v>
      </c>
      <c r="G35" s="78">
        <v>100</v>
      </c>
      <c r="H35" s="78">
        <v>9519.58</v>
      </c>
      <c r="I35" s="78">
        <v>8939.4699999999993</v>
      </c>
      <c r="J35" s="78">
        <v>0</v>
      </c>
      <c r="K35" s="89">
        <v>0</v>
      </c>
      <c r="L35" s="78">
        <v>0</v>
      </c>
      <c r="M35" s="78">
        <v>0</v>
      </c>
      <c r="N35" s="78">
        <v>8939.4699999999993</v>
      </c>
      <c r="O35" s="89">
        <v>2.5299999999999998</v>
      </c>
      <c r="P35" s="78">
        <v>8936.94</v>
      </c>
      <c r="Q35" s="80">
        <v>0</v>
      </c>
      <c r="R35" s="81">
        <v>0</v>
      </c>
      <c r="S35" s="66"/>
      <c r="T35" s="66"/>
    </row>
    <row r="36" spans="2:25" s="58" customFormat="1" ht="35.1" customHeight="1" x14ac:dyDescent="0.2">
      <c r="B36" s="111">
        <v>4</v>
      </c>
      <c r="C36" s="134" t="s">
        <v>58</v>
      </c>
      <c r="D36" s="134"/>
      <c r="E36" s="134"/>
      <c r="F36" s="68"/>
      <c r="G36" s="69">
        <f>G37</f>
        <v>7485.8899999999994</v>
      </c>
      <c r="H36" s="69">
        <f t="shared" ref="H36:R36" si="12">H37</f>
        <v>8758.7099999999991</v>
      </c>
      <c r="I36" s="69">
        <f t="shared" si="12"/>
        <v>7484.54</v>
      </c>
      <c r="J36" s="69">
        <f t="shared" si="12"/>
        <v>0</v>
      </c>
      <c r="K36" s="69">
        <f t="shared" si="12"/>
        <v>0</v>
      </c>
      <c r="L36" s="69">
        <f t="shared" si="12"/>
        <v>0</v>
      </c>
      <c r="M36" s="69">
        <f t="shared" si="12"/>
        <v>7378.47</v>
      </c>
      <c r="N36" s="69">
        <f t="shared" si="12"/>
        <v>106.07000000000001</v>
      </c>
      <c r="O36" s="69">
        <f t="shared" si="12"/>
        <v>106.07000000000001</v>
      </c>
      <c r="P36" s="69">
        <f t="shared" si="12"/>
        <v>0</v>
      </c>
      <c r="Q36" s="69">
        <f t="shared" si="12"/>
        <v>0</v>
      </c>
      <c r="R36" s="69">
        <f t="shared" si="12"/>
        <v>0</v>
      </c>
    </row>
    <row r="37" spans="2:25" s="58" customFormat="1" ht="33.75" customHeight="1" x14ac:dyDescent="0.2">
      <c r="B37" s="75" t="s">
        <v>25</v>
      </c>
      <c r="C37" s="135" t="s">
        <v>26</v>
      </c>
      <c r="D37" s="135"/>
      <c r="E37" s="135"/>
      <c r="F37" s="96"/>
      <c r="G37" s="97">
        <f t="shared" ref="G37:R37" si="13">SUM(G38:G39)</f>
        <v>7485.8899999999994</v>
      </c>
      <c r="H37" s="97">
        <f t="shared" si="13"/>
        <v>8758.7099999999991</v>
      </c>
      <c r="I37" s="97">
        <f t="shared" si="13"/>
        <v>7484.54</v>
      </c>
      <c r="J37" s="97">
        <f t="shared" si="13"/>
        <v>0</v>
      </c>
      <c r="K37" s="97">
        <f t="shared" si="13"/>
        <v>0</v>
      </c>
      <c r="L37" s="97">
        <f t="shared" si="13"/>
        <v>0</v>
      </c>
      <c r="M37" s="97">
        <f t="shared" si="13"/>
        <v>7378.47</v>
      </c>
      <c r="N37" s="97">
        <f t="shared" si="13"/>
        <v>106.07000000000001</v>
      </c>
      <c r="O37" s="97">
        <f t="shared" si="13"/>
        <v>106.07000000000001</v>
      </c>
      <c r="P37" s="97">
        <f t="shared" si="13"/>
        <v>0</v>
      </c>
      <c r="Q37" s="97">
        <f t="shared" si="13"/>
        <v>0</v>
      </c>
      <c r="R37" s="97">
        <f t="shared" si="13"/>
        <v>0</v>
      </c>
    </row>
    <row r="38" spans="2:25" s="58" customFormat="1" ht="69" customHeight="1" x14ac:dyDescent="0.2">
      <c r="B38" s="77" t="s">
        <v>33</v>
      </c>
      <c r="C38" s="130" t="s">
        <v>59</v>
      </c>
      <c r="D38" s="130"/>
      <c r="E38" s="130"/>
      <c r="F38" s="21" t="s">
        <v>60</v>
      </c>
      <c r="G38" s="78">
        <v>2927.1</v>
      </c>
      <c r="H38" s="78">
        <v>4097.9399999999996</v>
      </c>
      <c r="I38" s="78">
        <f>SUM(J38:N38)</f>
        <v>3005.5</v>
      </c>
      <c r="J38" s="78">
        <v>0</v>
      </c>
      <c r="K38" s="89">
        <v>0</v>
      </c>
      <c r="L38" s="78">
        <v>0</v>
      </c>
      <c r="M38" s="89">
        <v>2998.8</v>
      </c>
      <c r="N38" s="78">
        <f>SUM(O38:P38)</f>
        <v>6.7</v>
      </c>
      <c r="O38" s="78">
        <v>6.7</v>
      </c>
      <c r="P38" s="78">
        <v>0</v>
      </c>
      <c r="Q38" s="80">
        <v>0</v>
      </c>
      <c r="R38" s="81">
        <v>0</v>
      </c>
    </row>
    <row r="39" spans="2:25" s="58" customFormat="1" ht="48.75" customHeight="1" x14ac:dyDescent="0.2">
      <c r="B39" s="77" t="s">
        <v>51</v>
      </c>
      <c r="C39" s="130" t="s">
        <v>61</v>
      </c>
      <c r="D39" s="130"/>
      <c r="E39" s="130"/>
      <c r="F39" s="21" t="s">
        <v>62</v>
      </c>
      <c r="G39" s="78">
        <v>4558.79</v>
      </c>
      <c r="H39" s="78">
        <v>4660.7700000000004</v>
      </c>
      <c r="I39" s="78">
        <f>SUM(J39:N39)</f>
        <v>4479.04</v>
      </c>
      <c r="J39" s="78">
        <v>0</v>
      </c>
      <c r="K39" s="89">
        <v>0</v>
      </c>
      <c r="L39" s="78">
        <v>0</v>
      </c>
      <c r="M39" s="89">
        <v>4379.67</v>
      </c>
      <c r="N39" s="78">
        <f>SUM(O39:P39)</f>
        <v>99.37</v>
      </c>
      <c r="O39" s="129">
        <f>122.37-23</f>
        <v>99.37</v>
      </c>
      <c r="P39" s="78">
        <v>0</v>
      </c>
      <c r="Q39" s="80">
        <v>0</v>
      </c>
      <c r="R39" s="81">
        <v>0</v>
      </c>
    </row>
    <row r="40" spans="2:25" s="58" customFormat="1" ht="56.25" customHeight="1" x14ac:dyDescent="0.2">
      <c r="B40" s="67">
        <v>5</v>
      </c>
      <c r="C40" s="136" t="s">
        <v>63</v>
      </c>
      <c r="D40" s="136"/>
      <c r="E40" s="136"/>
      <c r="F40" s="68"/>
      <c r="G40" s="69">
        <f>G41</f>
        <v>22487.82</v>
      </c>
      <c r="H40" s="69">
        <f t="shared" ref="H40:R40" si="14">H41</f>
        <v>22487.82</v>
      </c>
      <c r="I40" s="69">
        <f t="shared" si="14"/>
        <v>8625.8808300000001</v>
      </c>
      <c r="J40" s="69">
        <f t="shared" si="14"/>
        <v>0</v>
      </c>
      <c r="K40" s="69">
        <f t="shared" si="14"/>
        <v>105.50082999999999</v>
      </c>
      <c r="L40" s="69">
        <f t="shared" si="14"/>
        <v>0</v>
      </c>
      <c r="M40" s="69">
        <f t="shared" si="14"/>
        <v>7806.67</v>
      </c>
      <c r="N40" s="69">
        <f t="shared" si="14"/>
        <v>713.71</v>
      </c>
      <c r="O40" s="69">
        <v>212.3</v>
      </c>
      <c r="P40" s="69">
        <v>478.41</v>
      </c>
      <c r="Q40" s="69">
        <f t="shared" si="14"/>
        <v>0</v>
      </c>
      <c r="R40" s="69">
        <f t="shared" si="14"/>
        <v>0</v>
      </c>
    </row>
    <row r="41" spans="2:25" s="58" customFormat="1" ht="56.25" customHeight="1" x14ac:dyDescent="0.2">
      <c r="B41" s="75" t="s">
        <v>25</v>
      </c>
      <c r="C41" s="135" t="s">
        <v>26</v>
      </c>
      <c r="D41" s="135"/>
      <c r="E41" s="135"/>
      <c r="F41" s="96"/>
      <c r="G41" s="97">
        <f>SUM(G42:G44)</f>
        <v>22487.82</v>
      </c>
      <c r="H41" s="97">
        <f t="shared" ref="H41:R41" si="15">SUM(H42:H44)</f>
        <v>22487.82</v>
      </c>
      <c r="I41" s="97">
        <f t="shared" si="15"/>
        <v>8625.8808300000001</v>
      </c>
      <c r="J41" s="97">
        <f t="shared" si="15"/>
        <v>0</v>
      </c>
      <c r="K41" s="97">
        <f t="shared" si="15"/>
        <v>105.50082999999999</v>
      </c>
      <c r="L41" s="97">
        <f t="shared" si="15"/>
        <v>0</v>
      </c>
      <c r="M41" s="97">
        <f t="shared" si="15"/>
        <v>7806.67</v>
      </c>
      <c r="N41" s="97">
        <f t="shared" si="15"/>
        <v>713.71</v>
      </c>
      <c r="O41" s="97">
        <v>212.3</v>
      </c>
      <c r="P41" s="97">
        <v>478.41</v>
      </c>
      <c r="Q41" s="97">
        <f t="shared" si="15"/>
        <v>0</v>
      </c>
      <c r="R41" s="97">
        <f t="shared" si="15"/>
        <v>0</v>
      </c>
    </row>
    <row r="42" spans="2:25" s="58" customFormat="1" ht="105" customHeight="1" x14ac:dyDescent="0.2">
      <c r="B42" s="77" t="s">
        <v>33</v>
      </c>
      <c r="C42" s="137" t="s">
        <v>64</v>
      </c>
      <c r="D42" s="137"/>
      <c r="E42" s="137"/>
      <c r="F42" s="112" t="s">
        <v>65</v>
      </c>
      <c r="G42" s="61">
        <v>7475.29</v>
      </c>
      <c r="H42" s="61">
        <v>7475.29</v>
      </c>
      <c r="I42" s="61">
        <f>SUM(J42:N42)</f>
        <v>455.7</v>
      </c>
      <c r="J42" s="61">
        <v>0</v>
      </c>
      <c r="K42" s="59">
        <v>83.74</v>
      </c>
      <c r="L42" s="61">
        <v>0</v>
      </c>
      <c r="M42" s="61">
        <v>0</v>
      </c>
      <c r="N42" s="78">
        <f>SUM(O42:P42)</f>
        <v>371.96</v>
      </c>
      <c r="O42" s="61">
        <v>106.64</v>
      </c>
      <c r="P42" s="61">
        <v>265.32</v>
      </c>
      <c r="Q42" s="80">
        <v>0</v>
      </c>
      <c r="R42" s="81">
        <v>0</v>
      </c>
      <c r="S42" s="38"/>
    </row>
    <row r="43" spans="2:25" s="58" customFormat="1" ht="80.25" customHeight="1" x14ac:dyDescent="0.2">
      <c r="B43" s="77" t="s">
        <v>51</v>
      </c>
      <c r="C43" s="130" t="s">
        <v>67</v>
      </c>
      <c r="D43" s="130"/>
      <c r="E43" s="130"/>
      <c r="F43" s="21" t="s">
        <v>68</v>
      </c>
      <c r="G43" s="79">
        <v>6811.32</v>
      </c>
      <c r="H43" s="79">
        <v>6811.32</v>
      </c>
      <c r="I43" s="78">
        <f>SUM(J43:N43)</f>
        <v>310.01083</v>
      </c>
      <c r="J43" s="78">
        <v>0</v>
      </c>
      <c r="K43" s="89">
        <f>21760.83/1000</f>
        <v>21.760830000000002</v>
      </c>
      <c r="L43" s="78">
        <v>0</v>
      </c>
      <c r="M43" s="78">
        <v>0</v>
      </c>
      <c r="N43" s="78">
        <f>SUM(O43:P43)</f>
        <v>288.25</v>
      </c>
      <c r="O43" s="78">
        <v>75.16</v>
      </c>
      <c r="P43" s="78">
        <v>213.09</v>
      </c>
      <c r="Q43" s="80">
        <v>0</v>
      </c>
      <c r="R43" s="81">
        <v>0</v>
      </c>
      <c r="S43" s="38"/>
    </row>
    <row r="44" spans="2:25" s="58" customFormat="1" ht="52.5" customHeight="1" x14ac:dyDescent="0.2">
      <c r="B44" s="115" t="s">
        <v>70</v>
      </c>
      <c r="C44" s="130" t="s">
        <v>71</v>
      </c>
      <c r="D44" s="130"/>
      <c r="E44" s="130"/>
      <c r="F44" s="112" t="s">
        <v>72</v>
      </c>
      <c r="G44" s="78">
        <v>8201.2099999999991</v>
      </c>
      <c r="H44" s="78">
        <v>8201.2099999999991</v>
      </c>
      <c r="I44" s="78">
        <f>SUM(J44:N44)</f>
        <v>7860.17</v>
      </c>
      <c r="J44" s="79">
        <v>0</v>
      </c>
      <c r="K44" s="78">
        <v>0</v>
      </c>
      <c r="L44" s="79">
        <v>0</v>
      </c>
      <c r="M44" s="79">
        <v>7806.67</v>
      </c>
      <c r="N44" s="78">
        <f>SUM(O44:P44)</f>
        <v>53.5</v>
      </c>
      <c r="O44" s="128">
        <f>30.5+23</f>
        <v>53.5</v>
      </c>
      <c r="P44" s="79">
        <v>0</v>
      </c>
      <c r="Q44" s="79">
        <v>0</v>
      </c>
      <c r="R44" s="79">
        <v>0</v>
      </c>
      <c r="T44" s="38"/>
      <c r="W44" s="122"/>
      <c r="Y44" s="122"/>
    </row>
    <row r="45" spans="2:25" x14ac:dyDescent="0.25">
      <c r="T45" s="123"/>
      <c r="U45" s="124"/>
      <c r="V45" s="124"/>
    </row>
    <row r="46" spans="2:25" x14ac:dyDescent="0.25">
      <c r="D46" s="131" t="s">
        <v>79</v>
      </c>
      <c r="E46" s="131"/>
      <c r="F46" s="119"/>
      <c r="G46" s="16"/>
      <c r="H46" s="131" t="s">
        <v>81</v>
      </c>
      <c r="I46" s="131"/>
      <c r="J46" s="131"/>
      <c r="K46" s="131"/>
      <c r="L46" s="131"/>
    </row>
    <row r="47" spans="2:25" x14ac:dyDescent="0.25">
      <c r="D47" s="131" t="s">
        <v>80</v>
      </c>
      <c r="E47" s="131"/>
      <c r="F47" s="119"/>
      <c r="G47" s="16"/>
      <c r="H47" s="131" t="s">
        <v>82</v>
      </c>
      <c r="I47" s="131"/>
      <c r="J47" s="131"/>
      <c r="K47" s="131"/>
      <c r="L47" s="131"/>
    </row>
    <row r="51" spans="5:17" x14ac:dyDescent="0.25">
      <c r="E51" s="125"/>
      <c r="F51" s="126"/>
      <c r="G51" s="3"/>
      <c r="H51" s="3"/>
      <c r="N51" s="120"/>
      <c r="O51" s="120"/>
      <c r="P51" s="120"/>
      <c r="Q51" s="121"/>
    </row>
    <row r="53" spans="5:17" x14ac:dyDescent="0.25">
      <c r="E53" s="125"/>
      <c r="F53" s="126"/>
      <c r="G53" s="3"/>
      <c r="H53" s="3"/>
      <c r="I53" s="3"/>
    </row>
    <row r="55" spans="5:17" x14ac:dyDescent="0.25">
      <c r="E55" s="125"/>
      <c r="F55" s="126"/>
      <c r="G55" s="3"/>
      <c r="H55" s="3"/>
      <c r="I55" s="3"/>
      <c r="J55" s="3"/>
      <c r="K55" s="3"/>
      <c r="L55" s="127"/>
    </row>
  </sheetData>
  <mergeCells count="58">
    <mergeCell ref="C7:Q7"/>
    <mergeCell ref="B1:G1"/>
    <mergeCell ref="B2:E2"/>
    <mergeCell ref="M2:R2"/>
    <mergeCell ref="O3:Q3"/>
    <mergeCell ref="O4:Q4"/>
    <mergeCell ref="H8:L8"/>
    <mergeCell ref="C9:N9"/>
    <mergeCell ref="B11:B13"/>
    <mergeCell ref="C11:E13"/>
    <mergeCell ref="F11:F13"/>
    <mergeCell ref="G11:G13"/>
    <mergeCell ref="H11:H13"/>
    <mergeCell ref="I11:I13"/>
    <mergeCell ref="J11:P11"/>
    <mergeCell ref="C19:E19"/>
    <mergeCell ref="Q11:Q13"/>
    <mergeCell ref="R11:R13"/>
    <mergeCell ref="J12:J13"/>
    <mergeCell ref="K12:K13"/>
    <mergeCell ref="L12:L13"/>
    <mergeCell ref="M12:M13"/>
    <mergeCell ref="N12:N13"/>
    <mergeCell ref="O12:P12"/>
    <mergeCell ref="C14:E14"/>
    <mergeCell ref="C15:E15"/>
    <mergeCell ref="C16:E16"/>
    <mergeCell ref="C17:E17"/>
    <mergeCell ref="C18:E18"/>
    <mergeCell ref="C31:E31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43:E43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4:E44"/>
    <mergeCell ref="D46:E46"/>
    <mergeCell ref="H46:L46"/>
    <mergeCell ref="D47:E47"/>
    <mergeCell ref="H47:L47"/>
  </mergeCells>
  <pageMargins left="0.25" right="0.25" top="0.5" bottom="0.5" header="0.3" footer="0.3"/>
  <pageSetup paperSize="9" scale="79" fitToHeight="0" orientation="landscape" r:id="rId1"/>
  <headerFooter alignWithMargins="0"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Anexa 2 FEN</vt:lpstr>
      <vt:lpstr>Anexa 2 FEN urmarire</vt:lpstr>
      <vt:lpstr>'Anexa 2 FEN'!_Hlk184984481</vt:lpstr>
      <vt:lpstr>'Anexa 2 FEN urmarire'!_Hlk184984481</vt:lpstr>
      <vt:lpstr>'Anexa 2 FEN'!Print_Area</vt:lpstr>
      <vt:lpstr>'Anexa 2 FEN urmarire'!Print_Area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Anca Barbulescu</dc:creator>
  <cp:lastModifiedBy>Catalina Merisanu</cp:lastModifiedBy>
  <cp:lastPrinted>2025-11-03T09:31:37Z</cp:lastPrinted>
  <dcterms:created xsi:type="dcterms:W3CDTF">2025-03-20T12:14:45Z</dcterms:created>
  <dcterms:modified xsi:type="dcterms:W3CDTF">2025-11-03T09:31:40Z</dcterms:modified>
</cp:coreProperties>
</file>